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170" yWindow="1005" windowWidth="19440" windowHeight="9975" activeTab="1"/>
  </bookViews>
  <sheets>
    <sheet name="TS.HSSV" sheetId="1" r:id="rId1"/>
    <sheet name="P.Khoa" sheetId="3" r:id="rId2"/>
    <sheet name="Ket Qua Hoc Ky" sheetId="2" state="hidden" r:id="rId3"/>
  </sheets>
  <definedNames>
    <definedName name="_xlnm.Print_Area" localSheetId="2">'Ket Qua Hoc Ky'!$A$1:$S$18</definedName>
    <definedName name="_xlnm.Print_Area" localSheetId="0">TS.HSSV!$A$1:$E$490</definedName>
    <definedName name="_xlnm.Print_Titles" localSheetId="1">P.Khoa!$7:$8</definedName>
    <definedName name="_xlnm.Print_Titles" localSheetId="0">TS.HSSV!$8:$8</definedName>
  </definedNames>
  <calcPr calcId="144525"/>
</workbook>
</file>

<file path=xl/calcChain.xml><?xml version="1.0" encoding="utf-8"?>
<calcChain xmlns="http://schemas.openxmlformats.org/spreadsheetml/2006/main">
  <c r="P347" i="3" l="1"/>
  <c r="P348" i="3"/>
  <c r="P355" i="3"/>
  <c r="P356" i="3"/>
  <c r="P352" i="3"/>
  <c r="P353" i="3"/>
  <c r="P361" i="3"/>
  <c r="P362" i="3"/>
  <c r="P360" i="3"/>
  <c r="P359" i="3"/>
  <c r="N347" i="3"/>
  <c r="N348" i="3"/>
  <c r="O347" i="3"/>
  <c r="O348" i="3"/>
  <c r="E152" i="3"/>
  <c r="P350" i="3"/>
  <c r="O350" i="3"/>
  <c r="N350" i="3"/>
  <c r="M350" i="3"/>
  <c r="L350" i="3"/>
  <c r="K350" i="3"/>
  <c r="J350" i="3"/>
  <c r="I350" i="3"/>
  <c r="H350" i="3"/>
  <c r="G350" i="3"/>
  <c r="F350" i="3"/>
  <c r="E350" i="3"/>
  <c r="P349" i="3"/>
  <c r="O349" i="3"/>
  <c r="N349" i="3"/>
  <c r="M349" i="3"/>
  <c r="L349" i="3"/>
  <c r="K349" i="3"/>
  <c r="J349" i="3"/>
  <c r="I349" i="3"/>
  <c r="H349" i="3"/>
  <c r="G349" i="3"/>
  <c r="F349" i="3"/>
  <c r="E349" i="3"/>
  <c r="N355" i="3"/>
  <c r="N357" i="3"/>
  <c r="N356" i="3"/>
  <c r="N352" i="3"/>
  <c r="N353" i="3"/>
  <c r="N351" i="3" s="1"/>
  <c r="O355" i="3"/>
  <c r="O356" i="3"/>
  <c r="O352" i="3"/>
  <c r="O353" i="3"/>
  <c r="O351" i="3" s="1"/>
  <c r="P358" i="3"/>
  <c r="O358" i="3"/>
  <c r="N358" i="3"/>
  <c r="M358" i="3"/>
  <c r="L358" i="3"/>
  <c r="K358" i="3"/>
  <c r="J358" i="3"/>
  <c r="I358" i="3"/>
  <c r="H358" i="3"/>
  <c r="G358" i="3"/>
  <c r="F358" i="3"/>
  <c r="E358" i="3"/>
  <c r="P357" i="3"/>
  <c r="P351" i="3" s="1"/>
  <c r="O357" i="3"/>
  <c r="M357" i="3"/>
  <c r="L357" i="3"/>
  <c r="K357" i="3"/>
  <c r="J357" i="3"/>
  <c r="I357" i="3"/>
  <c r="H357" i="3"/>
  <c r="G357" i="3"/>
  <c r="F357" i="3"/>
  <c r="E357" i="3"/>
  <c r="D340" i="3"/>
  <c r="D339" i="3"/>
  <c r="D338" i="3"/>
  <c r="D323" i="3"/>
  <c r="D322" i="3"/>
  <c r="D321" i="3"/>
  <c r="D245" i="3"/>
  <c r="D244" i="3"/>
  <c r="D243" i="3"/>
  <c r="D213" i="3"/>
  <c r="D212" i="3"/>
  <c r="D211" i="3"/>
  <c r="D151" i="3"/>
  <c r="D150" i="3"/>
  <c r="D94" i="3"/>
  <c r="D93" i="3"/>
  <c r="D92" i="3"/>
  <c r="D40" i="3"/>
  <c r="D39" i="3"/>
  <c r="D35" i="3"/>
  <c r="D34" i="3"/>
  <c r="E36" i="3"/>
  <c r="E27" i="3"/>
  <c r="D25" i="3"/>
  <c r="D24" i="3"/>
  <c r="F360" i="3"/>
  <c r="F359" i="3" s="1"/>
  <c r="F361" i="3"/>
  <c r="F362" i="3"/>
  <c r="G360" i="3"/>
  <c r="G359" i="3" s="1"/>
  <c r="G361" i="3"/>
  <c r="G362" i="3"/>
  <c r="H360" i="3"/>
  <c r="H359" i="3" s="1"/>
  <c r="H361" i="3"/>
  <c r="H362" i="3"/>
  <c r="I360" i="3"/>
  <c r="I359" i="3" s="1"/>
  <c r="I361" i="3"/>
  <c r="I362" i="3"/>
  <c r="J360" i="3"/>
  <c r="J359" i="3" s="1"/>
  <c r="J361" i="3"/>
  <c r="J362" i="3"/>
  <c r="K360" i="3"/>
  <c r="K359" i="3" s="1"/>
  <c r="K361" i="3"/>
  <c r="K362" i="3"/>
  <c r="L360" i="3"/>
  <c r="L359" i="3" s="1"/>
  <c r="L361" i="3"/>
  <c r="L362" i="3"/>
  <c r="M360" i="3"/>
  <c r="M359" i="3" s="1"/>
  <c r="M361" i="3"/>
  <c r="M362" i="3"/>
  <c r="N360" i="3"/>
  <c r="N359" i="3" s="1"/>
  <c r="N361" i="3"/>
  <c r="N362" i="3"/>
  <c r="O360" i="3"/>
  <c r="O359" i="3" s="1"/>
  <c r="O361" i="3"/>
  <c r="O362" i="3"/>
  <c r="E360" i="3"/>
  <c r="E359" i="3" s="1"/>
  <c r="E361" i="3"/>
  <c r="E362" i="3"/>
  <c r="F352" i="3"/>
  <c r="F351" i="3" s="1"/>
  <c r="F353" i="3"/>
  <c r="F354" i="3"/>
  <c r="F355" i="3"/>
  <c r="F356" i="3"/>
  <c r="G352" i="3"/>
  <c r="G351" i="3" s="1"/>
  <c r="G353" i="3"/>
  <c r="G354" i="3"/>
  <c r="G355" i="3"/>
  <c r="G356" i="3"/>
  <c r="H352" i="3"/>
  <c r="H351" i="3" s="1"/>
  <c r="H353" i="3"/>
  <c r="H354" i="3"/>
  <c r="H355" i="3"/>
  <c r="H356" i="3"/>
  <c r="I352" i="3"/>
  <c r="I351" i="3" s="1"/>
  <c r="I353" i="3"/>
  <c r="I354" i="3"/>
  <c r="I355" i="3"/>
  <c r="I356" i="3"/>
  <c r="J352" i="3"/>
  <c r="J351" i="3" s="1"/>
  <c r="J353" i="3"/>
  <c r="J354" i="3"/>
  <c r="J355" i="3"/>
  <c r="J356" i="3"/>
  <c r="K352" i="3"/>
  <c r="K351" i="3" s="1"/>
  <c r="K353" i="3"/>
  <c r="K354" i="3"/>
  <c r="K355" i="3"/>
  <c r="K356" i="3"/>
  <c r="L352" i="3"/>
  <c r="L351" i="3" s="1"/>
  <c r="L353" i="3"/>
  <c r="L354" i="3"/>
  <c r="L355" i="3"/>
  <c r="L356" i="3"/>
  <c r="M352" i="3"/>
  <c r="M351" i="3" s="1"/>
  <c r="M353" i="3"/>
  <c r="M354" i="3"/>
  <c r="M355" i="3"/>
  <c r="M356" i="3"/>
  <c r="N354" i="3"/>
  <c r="O354" i="3"/>
  <c r="P354" i="3"/>
  <c r="E352" i="3"/>
  <c r="E351" i="3" s="1"/>
  <c r="E353" i="3"/>
  <c r="E354" i="3"/>
  <c r="E355" i="3"/>
  <c r="E356" i="3"/>
  <c r="F344" i="3"/>
  <c r="F343" i="3" s="1"/>
  <c r="F342" i="3" s="1"/>
  <c r="F345" i="3"/>
  <c r="F346" i="3"/>
  <c r="F347" i="3"/>
  <c r="F348" i="3"/>
  <c r="G344" i="3"/>
  <c r="G345" i="3"/>
  <c r="G343" i="3" s="1"/>
  <c r="G342" i="3" s="1"/>
  <c r="G346" i="3"/>
  <c r="G347" i="3"/>
  <c r="G348" i="3"/>
  <c r="H344" i="3"/>
  <c r="H343" i="3" s="1"/>
  <c r="H342" i="3" s="1"/>
  <c r="H345" i="3"/>
  <c r="H346" i="3"/>
  <c r="H347" i="3"/>
  <c r="H348" i="3"/>
  <c r="I344" i="3"/>
  <c r="I345" i="3"/>
  <c r="I343" i="3" s="1"/>
  <c r="I342" i="3" s="1"/>
  <c r="I346" i="3"/>
  <c r="I347" i="3"/>
  <c r="I348" i="3"/>
  <c r="J344" i="3"/>
  <c r="J343" i="3" s="1"/>
  <c r="J342" i="3" s="1"/>
  <c r="J345" i="3"/>
  <c r="J346" i="3"/>
  <c r="J347" i="3"/>
  <c r="J348" i="3"/>
  <c r="K344" i="3"/>
  <c r="K345" i="3"/>
  <c r="K343" i="3" s="1"/>
  <c r="K342" i="3" s="1"/>
  <c r="K346" i="3"/>
  <c r="K347" i="3"/>
  <c r="K348" i="3"/>
  <c r="L344" i="3"/>
  <c r="L343" i="3" s="1"/>
  <c r="L342" i="3" s="1"/>
  <c r="L345" i="3"/>
  <c r="L346" i="3"/>
  <c r="L347" i="3"/>
  <c r="L348" i="3"/>
  <c r="M344" i="3"/>
  <c r="M345" i="3"/>
  <c r="M343" i="3" s="1"/>
  <c r="M342" i="3" s="1"/>
  <c r="M346" i="3"/>
  <c r="M347" i="3"/>
  <c r="M348" i="3"/>
  <c r="N344" i="3"/>
  <c r="N343" i="3" s="1"/>
  <c r="N342" i="3" s="1"/>
  <c r="N345" i="3"/>
  <c r="N346" i="3"/>
  <c r="O344" i="3"/>
  <c r="O345" i="3"/>
  <c r="O343" i="3" s="1"/>
  <c r="O342" i="3" s="1"/>
  <c r="O346" i="3"/>
  <c r="P344" i="3"/>
  <c r="P343" i="3" s="1"/>
  <c r="P342" i="3" s="1"/>
  <c r="P345" i="3"/>
  <c r="P346" i="3"/>
  <c r="E344" i="3"/>
  <c r="E343" i="3" s="1"/>
  <c r="E342" i="3" s="1"/>
  <c r="E345" i="3"/>
  <c r="E346" i="3"/>
  <c r="E347" i="3"/>
  <c r="E348" i="3"/>
  <c r="D50" i="3"/>
  <c r="E341" i="3"/>
  <c r="E324" i="3"/>
  <c r="E246" i="3"/>
  <c r="E214" i="3"/>
  <c r="E95" i="3"/>
  <c r="C486" i="1"/>
  <c r="F341" i="3"/>
  <c r="G341" i="3"/>
  <c r="H341" i="3"/>
  <c r="I341" i="3"/>
  <c r="J341" i="3"/>
  <c r="K341" i="3"/>
  <c r="L341" i="3"/>
  <c r="M341" i="3"/>
  <c r="N341" i="3"/>
  <c r="O341" i="3"/>
  <c r="P341" i="3"/>
  <c r="F324" i="3"/>
  <c r="G324" i="3"/>
  <c r="H324" i="3"/>
  <c r="I324" i="3"/>
  <c r="J324" i="3"/>
  <c r="K324" i="3"/>
  <c r="L324" i="3"/>
  <c r="M324" i="3"/>
  <c r="N324" i="3"/>
  <c r="O324" i="3"/>
  <c r="P324" i="3"/>
  <c r="F214" i="3"/>
  <c r="G214" i="3"/>
  <c r="H214" i="3"/>
  <c r="I214" i="3"/>
  <c r="J214" i="3"/>
  <c r="K214" i="3"/>
  <c r="L214" i="3"/>
  <c r="M214" i="3"/>
  <c r="N214" i="3"/>
  <c r="O214" i="3"/>
  <c r="P214" i="3"/>
  <c r="F246" i="3"/>
  <c r="G246" i="3"/>
  <c r="H246" i="3"/>
  <c r="I246" i="3"/>
  <c r="J246" i="3"/>
  <c r="K246" i="3"/>
  <c r="L246" i="3"/>
  <c r="M246" i="3"/>
  <c r="N246" i="3"/>
  <c r="O246" i="3"/>
  <c r="P246" i="3"/>
  <c r="D306" i="1"/>
  <c r="E304" i="1"/>
  <c r="E305" i="1"/>
  <c r="E306" i="1" s="1"/>
  <c r="C306" i="1"/>
  <c r="F152" i="3"/>
  <c r="G152" i="3"/>
  <c r="H152" i="3"/>
  <c r="I152" i="3"/>
  <c r="J152" i="3"/>
  <c r="K152" i="3"/>
  <c r="L152" i="3"/>
  <c r="M152" i="3"/>
  <c r="N152" i="3"/>
  <c r="O152" i="3"/>
  <c r="P152" i="3"/>
  <c r="F95" i="3"/>
  <c r="G95" i="3"/>
  <c r="H95" i="3"/>
  <c r="I95" i="3"/>
  <c r="J95" i="3"/>
  <c r="K95" i="3"/>
  <c r="L95" i="3"/>
  <c r="M95" i="3"/>
  <c r="N95" i="3"/>
  <c r="O95" i="3"/>
  <c r="P95" i="3"/>
  <c r="D21" i="3"/>
  <c r="D17" i="3"/>
  <c r="D16" i="3"/>
  <c r="D11" i="3"/>
  <c r="E41" i="3"/>
  <c r="P36" i="3"/>
  <c r="O36" i="3"/>
  <c r="N36" i="3"/>
  <c r="M36" i="3"/>
  <c r="L36" i="3"/>
  <c r="K36" i="3"/>
  <c r="J36" i="3"/>
  <c r="I36" i="3"/>
  <c r="H36" i="3"/>
  <c r="G36" i="3"/>
  <c r="F36" i="3"/>
  <c r="D30" i="3"/>
  <c r="D28" i="3"/>
  <c r="D26" i="3"/>
  <c r="D23" i="3"/>
  <c r="D22" i="3"/>
  <c r="D334" i="3"/>
  <c r="D329" i="3"/>
  <c r="D331" i="3"/>
  <c r="D327" i="3"/>
  <c r="D325" i="3"/>
  <c r="D336" i="3"/>
  <c r="D335" i="3"/>
  <c r="D333" i="3"/>
  <c r="D332" i="3"/>
  <c r="D328" i="3"/>
  <c r="D326" i="3"/>
  <c r="D299" i="3"/>
  <c r="D298" i="3"/>
  <c r="D297" i="3"/>
  <c r="D296" i="3"/>
  <c r="D319" i="3"/>
  <c r="D318" i="3"/>
  <c r="D317" i="3"/>
  <c r="D316" i="3"/>
  <c r="D315" i="3"/>
  <c r="D314" i="3"/>
  <c r="D313" i="3"/>
  <c r="D312" i="3"/>
  <c r="D311" i="3"/>
  <c r="D310" i="3"/>
  <c r="D309" i="3"/>
  <c r="D308" i="3"/>
  <c r="D307" i="3"/>
  <c r="D306" i="3"/>
  <c r="D305" i="3"/>
  <c r="D304" i="3"/>
  <c r="D303" i="3"/>
  <c r="D280" i="3"/>
  <c r="D281" i="3"/>
  <c r="D274" i="3"/>
  <c r="D272" i="3"/>
  <c r="D271" i="3"/>
  <c r="D270" i="3"/>
  <c r="D269" i="3"/>
  <c r="D268" i="3"/>
  <c r="D267" i="3"/>
  <c r="D266" i="3"/>
  <c r="D265" i="3"/>
  <c r="D259" i="3"/>
  <c r="D258" i="3"/>
  <c r="D257" i="3"/>
  <c r="D256" i="3"/>
  <c r="D255" i="3"/>
  <c r="D254" i="3"/>
  <c r="D250" i="3"/>
  <c r="D248" i="3"/>
  <c r="D235" i="3"/>
  <c r="D242" i="3"/>
  <c r="D241" i="3"/>
  <c r="D240" i="3"/>
  <c r="D239" i="3"/>
  <c r="D238" i="3"/>
  <c r="D229" i="3"/>
  <c r="D228" i="3"/>
  <c r="D227" i="3"/>
  <c r="D223" i="3"/>
  <c r="D221" i="3"/>
  <c r="D219" i="3"/>
  <c r="D218" i="3"/>
  <c r="D216" i="3"/>
  <c r="D210" i="3"/>
  <c r="D181" i="3"/>
  <c r="D173" i="3"/>
  <c r="D172" i="3"/>
  <c r="D162" i="3"/>
  <c r="D161" i="3"/>
  <c r="D160" i="3"/>
  <c r="D171" i="3"/>
  <c r="D163" i="3"/>
  <c r="D157" i="3"/>
  <c r="D154" i="3"/>
  <c r="D197" i="3"/>
  <c r="D170" i="3"/>
  <c r="D196" i="3"/>
  <c r="D195" i="3"/>
  <c r="D194" i="3"/>
  <c r="D193" i="3"/>
  <c r="D192" i="3"/>
  <c r="D191" i="3"/>
  <c r="D190" i="3"/>
  <c r="D189" i="3"/>
  <c r="D188" i="3"/>
  <c r="D187" i="3"/>
  <c r="D186" i="3"/>
  <c r="D180" i="3"/>
  <c r="D179" i="3"/>
  <c r="D178" i="3"/>
  <c r="D177" i="3"/>
  <c r="D176" i="3"/>
  <c r="D175" i="3"/>
  <c r="D174" i="3"/>
  <c r="D169" i="3"/>
  <c r="D168" i="3"/>
  <c r="D167" i="3"/>
  <c r="D166" i="3"/>
  <c r="D158" i="3"/>
  <c r="D156" i="3"/>
  <c r="D155" i="3"/>
  <c r="D121" i="3"/>
  <c r="D120" i="3"/>
  <c r="D119" i="3"/>
  <c r="D110" i="3"/>
  <c r="D101" i="3"/>
  <c r="D100" i="3"/>
  <c r="D98" i="3"/>
  <c r="D96" i="3"/>
  <c r="D134" i="3"/>
  <c r="D109" i="3"/>
  <c r="D133" i="3"/>
  <c r="D132" i="3"/>
  <c r="D131" i="3"/>
  <c r="D130" i="3"/>
  <c r="D129" i="3"/>
  <c r="D128" i="3"/>
  <c r="D127" i="3"/>
  <c r="D126" i="3"/>
  <c r="D125" i="3"/>
  <c r="D124" i="3"/>
  <c r="D123" i="3"/>
  <c r="D122" i="3"/>
  <c r="D118" i="3"/>
  <c r="D116" i="3"/>
  <c r="D115" i="3"/>
  <c r="D114" i="3"/>
  <c r="D113" i="3"/>
  <c r="D112" i="3"/>
  <c r="D111" i="3"/>
  <c r="D108" i="3"/>
  <c r="D107" i="3"/>
  <c r="D106" i="3"/>
  <c r="D105" i="3"/>
  <c r="D99" i="3"/>
  <c r="D97" i="3"/>
  <c r="D82" i="3"/>
  <c r="D81" i="3"/>
  <c r="D80" i="3"/>
  <c r="D77" i="3"/>
  <c r="D91" i="3"/>
  <c r="D90" i="3"/>
  <c r="D89" i="3"/>
  <c r="D88" i="3"/>
  <c r="D87" i="3"/>
  <c r="D86" i="3"/>
  <c r="D67" i="3"/>
  <c r="D65" i="3"/>
  <c r="D64" i="3"/>
  <c r="D63" i="3"/>
  <c r="D62" i="3"/>
  <c r="D56" i="3"/>
  <c r="D54" i="3"/>
  <c r="D48" i="3"/>
  <c r="D55" i="3"/>
  <c r="D49" i="3"/>
  <c r="D45" i="3"/>
  <c r="D42" i="3"/>
  <c r="D76" i="3"/>
  <c r="D61" i="3"/>
  <c r="D75" i="3"/>
  <c r="D74" i="3"/>
  <c r="D51" i="3"/>
  <c r="D47" i="3"/>
  <c r="D46" i="3"/>
  <c r="D44" i="3"/>
  <c r="D43" i="3"/>
  <c r="D37" i="3"/>
  <c r="D9" i="3"/>
  <c r="P41" i="3"/>
  <c r="O41" i="3"/>
  <c r="N41" i="3"/>
  <c r="M41" i="3"/>
  <c r="L41" i="3"/>
  <c r="K41" i="3"/>
  <c r="J41" i="3"/>
  <c r="I41" i="3"/>
  <c r="H41" i="3"/>
  <c r="G41" i="3"/>
  <c r="F41" i="3"/>
  <c r="P27" i="3"/>
  <c r="O27" i="3"/>
  <c r="N27" i="3"/>
  <c r="M27" i="3"/>
  <c r="L27" i="3"/>
  <c r="K27" i="3"/>
  <c r="J27" i="3"/>
  <c r="I27" i="3"/>
  <c r="H27" i="3"/>
  <c r="G27" i="3"/>
  <c r="F27" i="3"/>
  <c r="D460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C478" i="1" s="1"/>
  <c r="E406" i="1"/>
  <c r="E407" i="1"/>
  <c r="E408" i="1"/>
  <c r="C463" i="1" s="1"/>
  <c r="E412" i="1"/>
  <c r="E413" i="1" s="1"/>
  <c r="C465" i="1" s="1"/>
  <c r="E417" i="1"/>
  <c r="E418" i="1"/>
  <c r="E419" i="1"/>
  <c r="E449" i="1" s="1"/>
  <c r="C466" i="1" s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310" i="1"/>
  <c r="E333" i="1" s="1"/>
  <c r="C459" i="1" s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280" i="1"/>
  <c r="E281" i="1"/>
  <c r="E282" i="1"/>
  <c r="E283" i="1"/>
  <c r="E284" i="1"/>
  <c r="E285" i="1"/>
  <c r="E286" i="1"/>
  <c r="E287" i="1"/>
  <c r="E288" i="1"/>
  <c r="E292" i="1"/>
  <c r="E293" i="1"/>
  <c r="E300" i="1" s="1"/>
  <c r="C457" i="1" s="1"/>
  <c r="E294" i="1"/>
  <c r="E295" i="1"/>
  <c r="E296" i="1"/>
  <c r="E297" i="1"/>
  <c r="E298" i="1"/>
  <c r="E299" i="1"/>
  <c r="E265" i="1"/>
  <c r="E266" i="1"/>
  <c r="E269" i="1" s="1"/>
  <c r="C456" i="1" s="1"/>
  <c r="E267" i="1"/>
  <c r="E268" i="1"/>
  <c r="E273" i="1"/>
  <c r="E274" i="1"/>
  <c r="E275" i="1"/>
  <c r="E276" i="1" s="1"/>
  <c r="E217" i="1"/>
  <c r="E218" i="1"/>
  <c r="E219" i="1"/>
  <c r="E220" i="1"/>
  <c r="E221" i="1"/>
  <c r="E222" i="1"/>
  <c r="E223" i="1"/>
  <c r="E224" i="1"/>
  <c r="E228" i="1"/>
  <c r="E229" i="1"/>
  <c r="E236" i="1" s="1"/>
  <c r="E230" i="1"/>
  <c r="E231" i="1"/>
  <c r="E232" i="1"/>
  <c r="E233" i="1"/>
  <c r="E234" i="1"/>
  <c r="E235" i="1"/>
  <c r="E240" i="1"/>
  <c r="E241" i="1"/>
  <c r="E242" i="1"/>
  <c r="E243" i="1"/>
  <c r="E244" i="1"/>
  <c r="E245" i="1"/>
  <c r="E246" i="1"/>
  <c r="E247" i="1"/>
  <c r="E248" i="1"/>
  <c r="E249" i="1"/>
  <c r="E250" i="1"/>
  <c r="E254" i="1"/>
  <c r="E255" i="1"/>
  <c r="E256" i="1"/>
  <c r="E257" i="1"/>
  <c r="E258" i="1"/>
  <c r="E259" i="1"/>
  <c r="E260" i="1"/>
  <c r="E261" i="1"/>
  <c r="E205" i="1"/>
  <c r="E206" i="1"/>
  <c r="E207" i="1" s="1"/>
  <c r="C454" i="1" s="1"/>
  <c r="E211" i="1"/>
  <c r="E212" i="1"/>
  <c r="E213" i="1"/>
  <c r="E184" i="1"/>
  <c r="E187" i="1" s="1"/>
  <c r="E185" i="1"/>
  <c r="E186" i="1"/>
  <c r="E191" i="1"/>
  <c r="E193" i="1" s="1"/>
  <c r="E192" i="1"/>
  <c r="E197" i="1"/>
  <c r="E198" i="1"/>
  <c r="E201" i="1" s="1"/>
  <c r="E199" i="1"/>
  <c r="E200" i="1"/>
  <c r="E11" i="1"/>
  <c r="C481" i="1" s="1"/>
  <c r="E12" i="1"/>
  <c r="E13" i="1"/>
  <c r="E14" i="1"/>
  <c r="E15" i="1"/>
  <c r="E16" i="1"/>
  <c r="C482" i="1" s="1"/>
  <c r="E17" i="1"/>
  <c r="C480" i="1" s="1"/>
  <c r="E18" i="1"/>
  <c r="E19" i="1"/>
  <c r="E20" i="1"/>
  <c r="E21" i="1"/>
  <c r="E22" i="1"/>
  <c r="E23" i="1"/>
  <c r="E24" i="1"/>
  <c r="E25" i="1"/>
  <c r="E26" i="1"/>
  <c r="E27" i="1"/>
  <c r="E28" i="1"/>
  <c r="E29" i="1"/>
  <c r="E33" i="1"/>
  <c r="E34" i="1"/>
  <c r="E35" i="1"/>
  <c r="E36" i="1"/>
  <c r="E37" i="1"/>
  <c r="E38" i="1"/>
  <c r="E39" i="1"/>
  <c r="E40" i="1"/>
  <c r="E41" i="1"/>
  <c r="E42" i="1"/>
  <c r="C483" i="1" s="1"/>
  <c r="E43" i="1"/>
  <c r="E44" i="1"/>
  <c r="E45" i="1"/>
  <c r="E46" i="1"/>
  <c r="C479" i="1" s="1"/>
  <c r="E47" i="1"/>
  <c r="E48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C484" i="1" s="1"/>
  <c r="E76" i="1"/>
  <c r="E77" i="1"/>
  <c r="E78" i="1"/>
  <c r="E79" i="1"/>
  <c r="E80" i="1"/>
  <c r="E81" i="1"/>
  <c r="E85" i="1"/>
  <c r="E86" i="1"/>
  <c r="E121" i="1" s="1"/>
  <c r="C452" i="1" s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5" i="1"/>
  <c r="E180" i="1" s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C476" i="1"/>
  <c r="E178" i="1"/>
  <c r="E179" i="1"/>
  <c r="C477" i="1" s="1"/>
  <c r="C485" i="1" s="1"/>
  <c r="D29" i="1"/>
  <c r="D48" i="1"/>
  <c r="D81" i="1"/>
  <c r="D121" i="1"/>
  <c r="D180" i="1"/>
  <c r="D187" i="1"/>
  <c r="D193" i="1"/>
  <c r="D201" i="1"/>
  <c r="D207" i="1"/>
  <c r="D213" i="1"/>
  <c r="D224" i="1"/>
  <c r="D236" i="1"/>
  <c r="D250" i="1"/>
  <c r="D261" i="1"/>
  <c r="D269" i="1"/>
  <c r="D276" i="1"/>
  <c r="D288" i="1"/>
  <c r="D300" i="1"/>
  <c r="D333" i="1"/>
  <c r="D408" i="1"/>
  <c r="D413" i="1"/>
  <c r="D449" i="1"/>
  <c r="D7" i="1"/>
  <c r="C29" i="1"/>
  <c r="C48" i="1"/>
  <c r="C7" i="1" s="1"/>
  <c r="C81" i="1"/>
  <c r="C121" i="1"/>
  <c r="C180" i="1"/>
  <c r="C187" i="1"/>
  <c r="C193" i="1"/>
  <c r="C201" i="1"/>
  <c r="C207" i="1"/>
  <c r="C213" i="1"/>
  <c r="C224" i="1"/>
  <c r="C236" i="1"/>
  <c r="C250" i="1"/>
  <c r="C261" i="1"/>
  <c r="C269" i="1"/>
  <c r="C276" i="1"/>
  <c r="C288" i="1"/>
  <c r="C300" i="1"/>
  <c r="C333" i="1"/>
  <c r="C408" i="1"/>
  <c r="C413" i="1"/>
  <c r="C449" i="1"/>
  <c r="C453" i="1" l="1"/>
  <c r="C460" i="1" s="1"/>
  <c r="E7" i="1"/>
  <c r="C455" i="1"/>
  <c r="C462" i="1"/>
  <c r="C458" i="1"/>
</calcChain>
</file>

<file path=xl/sharedStrings.xml><?xml version="1.0" encoding="utf-8"?>
<sst xmlns="http://schemas.openxmlformats.org/spreadsheetml/2006/main" count="941" uniqueCount="540">
  <si>
    <t>STT</t>
  </si>
  <si>
    <t>…………………………….</t>
  </si>
  <si>
    <t>Ghi chú</t>
  </si>
  <si>
    <t>Trưởng khoa</t>
  </si>
  <si>
    <t>Phan Thiết, ngày %Ngay tháng %Thang năm %Nam</t>
  </si>
  <si>
    <t>Mã sinh viên</t>
  </si>
  <si>
    <t>Họ đệm</t>
  </si>
  <si>
    <t>Tên</t>
  </si>
  <si>
    <t>Rèn luyện</t>
  </si>
  <si>
    <t>Xếp loại</t>
  </si>
  <si>
    <t>Điểm TB</t>
  </si>
  <si>
    <t>%KetQuaTongKetHocKy.STT;insert:copystyles</t>
  </si>
  <si>
    <t>Học lực</t>
  </si>
  <si>
    <t>Điểm</t>
  </si>
  <si>
    <t>Lớp học:</t>
  </si>
  <si>
    <t>Nghề:</t>
  </si>
  <si>
    <t>BẢNG ĐIỂM TỔNG KẾT HỌC KỲ %HocKy NĂM HỌC %NamHoc</t>
  </si>
  <si>
    <t>%LopHoc</t>
  </si>
  <si>
    <t>%Nghe</t>
  </si>
  <si>
    <t>*Danh sách có %SiSo sinh viên</t>
  </si>
  <si>
    <t>%HeSoMonHoc01</t>
  </si>
  <si>
    <t>%HeSoMonHoc02</t>
  </si>
  <si>
    <t>%HeSoMonHoc03</t>
  </si>
  <si>
    <t>%HeSoMonHoc04</t>
  </si>
  <si>
    <t>%HeSoMonHoc05</t>
  </si>
  <si>
    <t>%HeSoMonHoc06</t>
  </si>
  <si>
    <t>%HeSoMonHoc07</t>
  </si>
  <si>
    <t>%HeSoMonHoc08</t>
  </si>
  <si>
    <t>%HeSoMonHoc09</t>
  </si>
  <si>
    <t>%HeSoMonHoc10</t>
  </si>
  <si>
    <t>%TenMonHoc01</t>
  </si>
  <si>
    <t>%TenMonHoc02</t>
  </si>
  <si>
    <t>%TenMonHoc03</t>
  </si>
  <si>
    <t>%TenMonHoc04</t>
  </si>
  <si>
    <t>%TenMonHoc05</t>
  </si>
  <si>
    <t>%TenMonHoc06</t>
  </si>
  <si>
    <t>%TenMonHoc07</t>
  </si>
  <si>
    <t>%TenMonHoc08</t>
  </si>
  <si>
    <t>%TenMonHoc09</t>
  </si>
  <si>
    <t>%TenMonHoc10</t>
  </si>
  <si>
    <t>Giáo vụ</t>
  </si>
  <si>
    <t>%KetQuaTongKetHocKy.MaSinhVien</t>
  </si>
  <si>
    <t>%KetQuaTongKetHocKy.HoDem</t>
  </si>
  <si>
    <t>%KetQuaTongKetHocKy.Ten</t>
  </si>
  <si>
    <t>%KetQuaTongKetHocKy.MonHoc1</t>
  </si>
  <si>
    <t>%KetQuaTongKetHocKy.MonHoc2</t>
  </si>
  <si>
    <t>%KetQuaTongKetHocKy.MonHoc3</t>
  </si>
  <si>
    <t>%KetQuaTongKetHocKy.MonHoc4</t>
  </si>
  <si>
    <t>%KetQuaTongKetHocKy.MonHoc5</t>
  </si>
  <si>
    <t>%KetQuaTongKetHocKy.MonHoc6</t>
  </si>
  <si>
    <t>%KetQuaTongKetHocKy.MonHoc7</t>
  </si>
  <si>
    <t>%KetQuaTongKetHocKy.MonHoc8</t>
  </si>
  <si>
    <t>%KetQuaTongKetHocKy.MonHoc9</t>
  </si>
  <si>
    <t>%KetQuaTongKetHocKy.MonHoc10</t>
  </si>
  <si>
    <t>%KetQuaTongKetHocKy.DiemHanhKiem</t>
  </si>
  <si>
    <t>%KetQuaTongKetHocKy.XepLoaiHanhKiem</t>
  </si>
  <si>
    <t>%KetQuaTongKetHocKy.DiemTBHocKy</t>
  </si>
  <si>
    <t>%KetQuaTongKetHocKy.XepLoaiHocLuc</t>
  </si>
  <si>
    <t>THỐNG KÊ SỐ LIỆU SINH VIÊN TỔNG HỢP</t>
  </si>
  <si>
    <t>Tổng số</t>
  </si>
  <si>
    <t>Nam</t>
  </si>
  <si>
    <t>Nữ</t>
  </si>
  <si>
    <t>Lớp</t>
  </si>
  <si>
    <t>TỔNG SỐ SINH VIÊN TOÀN TRƯỜNG</t>
  </si>
  <si>
    <t>NAM</t>
  </si>
  <si>
    <t>NỮ</t>
  </si>
  <si>
    <t>TỔNG SỐ</t>
  </si>
  <si>
    <t>Khóa: 2018          Niên khóa: 2018-2021</t>
  </si>
  <si>
    <t>Trung cấp - (Tín chỉ) - Chính quy 3 năm</t>
  </si>
  <si>
    <t>18T4-CKC1</t>
  </si>
  <si>
    <t>18T4-TKĐ1</t>
  </si>
  <si>
    <t>18T4-NNA2</t>
  </si>
  <si>
    <t>18T4-CNÔ5</t>
  </si>
  <si>
    <t>18T4-VSL2</t>
  </si>
  <si>
    <t>18T4-LTM2</t>
  </si>
  <si>
    <t>18T4-NNA3</t>
  </si>
  <si>
    <t>18T4-TKĐ2</t>
  </si>
  <si>
    <t>18T4-QTD2</t>
  </si>
  <si>
    <t>18T4-CNÔ6</t>
  </si>
  <si>
    <t>18T4-CNÔ4</t>
  </si>
  <si>
    <t>18T4-CNÔ2</t>
  </si>
  <si>
    <t>18T4-CNÔ3</t>
  </si>
  <si>
    <t>18T4-TKW1</t>
  </si>
  <si>
    <t>18T4-CMT1</t>
  </si>
  <si>
    <t>18T4-LTM1</t>
  </si>
  <si>
    <t>18T4-QTM1</t>
  </si>
  <si>
    <t>18T4-NNA1</t>
  </si>
  <si>
    <t>18T4-KTD1</t>
  </si>
  <si>
    <t>18T4-QTD1</t>
  </si>
  <si>
    <t>18T4-ĐĐT1</t>
  </si>
  <si>
    <t>18T4-ĐCN1</t>
  </si>
  <si>
    <t>18T4-CNM1</t>
  </si>
  <si>
    <t>18T4-CĐT1</t>
  </si>
  <si>
    <t>18T4-KML1</t>
  </si>
  <si>
    <t>18T4-VSL1</t>
  </si>
  <si>
    <t>18T4-ANM1</t>
  </si>
  <si>
    <t>18T4-TCD1</t>
  </si>
  <si>
    <t>18T4-KXD1</t>
  </si>
  <si>
    <t>18T4-THU1</t>
  </si>
  <si>
    <t>18T4-CCK1</t>
  </si>
  <si>
    <t>18T4-CNÔ1</t>
  </si>
  <si>
    <t>Khóa: 2018          Niên khóa: 2018-2019</t>
  </si>
  <si>
    <t>Trung cấp - (Tín chỉ) - Chính quy 1N3</t>
  </si>
  <si>
    <t>18T2-CNÔ1</t>
  </si>
  <si>
    <t>Khóa: 2018          Niên khóa: 2018-2020</t>
  </si>
  <si>
    <t>Cao đẳng - Chính quy 2 năm</t>
  </si>
  <si>
    <t>18C1-KTD1</t>
  </si>
  <si>
    <t>18C1-QTD1</t>
  </si>
  <si>
    <t>18C1-CCK1</t>
  </si>
  <si>
    <t>18C1-CTM1</t>
  </si>
  <si>
    <t>18C1-BCN1</t>
  </si>
  <si>
    <t>18C1-CKL1</t>
  </si>
  <si>
    <t>18C1-CNÔ1</t>
  </si>
  <si>
    <t>18C1-CNL1</t>
  </si>
  <si>
    <t>18C1-KML1</t>
  </si>
  <si>
    <t>18C1-VSL1</t>
  </si>
  <si>
    <t>18C1-ĐĐT1</t>
  </si>
  <si>
    <t>18C1-THU1</t>
  </si>
  <si>
    <t>18C1-TKW1</t>
  </si>
  <si>
    <t>18C1-CMT1</t>
  </si>
  <si>
    <t>18C1-LTM1</t>
  </si>
  <si>
    <t>18C1-ANM1</t>
  </si>
  <si>
    <t>18C1-QTM1</t>
  </si>
  <si>
    <t>18C1-NNA1</t>
  </si>
  <si>
    <t>18C1-CNÔ3</t>
  </si>
  <si>
    <t>18C1-CNÔ4</t>
  </si>
  <si>
    <t>18C1-CNÔ5</t>
  </si>
  <si>
    <t>18C1-CNÔ6</t>
  </si>
  <si>
    <t>18C1-CCK2</t>
  </si>
  <si>
    <t>18C1-CNÔ7</t>
  </si>
  <si>
    <t>18C1-CNÔ8</t>
  </si>
  <si>
    <t>18C1-CNÔ9</t>
  </si>
  <si>
    <t>18C1-ĐĐT2</t>
  </si>
  <si>
    <t>18C1-CCK3</t>
  </si>
  <si>
    <t>18C1-CNÔ10</t>
  </si>
  <si>
    <t>18C1-ĐCN2</t>
  </si>
  <si>
    <t>18C1-CCK4</t>
  </si>
  <si>
    <t>18C1-CTM2</t>
  </si>
  <si>
    <t>18C1-CCK5</t>
  </si>
  <si>
    <t>18C1-CCK6</t>
  </si>
  <si>
    <t>18C1-ĐCN3</t>
  </si>
  <si>
    <t>18C1-VSL2</t>
  </si>
  <si>
    <t>18C1-CCK7</t>
  </si>
  <si>
    <t>18C1-LTM2</t>
  </si>
  <si>
    <t>18C1-CCK8</t>
  </si>
  <si>
    <t>18C1-ĐCN4</t>
  </si>
  <si>
    <t>18C1-KML2</t>
  </si>
  <si>
    <t>18C1-CCK9</t>
  </si>
  <si>
    <t>18C1-KXD1</t>
  </si>
  <si>
    <t>18C1-TCD1</t>
  </si>
  <si>
    <t>18C1-LĐL1</t>
  </si>
  <si>
    <t>18C1-MNV1</t>
  </si>
  <si>
    <t>18C1-TĐH1</t>
  </si>
  <si>
    <t>18C1-ĐCN1</t>
  </si>
  <si>
    <t>18C1-CĐT1</t>
  </si>
  <si>
    <t>18C1-ĐTC1</t>
  </si>
  <si>
    <t>18C1-CNM1</t>
  </si>
  <si>
    <t>18C1-CNÔ2</t>
  </si>
  <si>
    <t>18C1-NNA2</t>
  </si>
  <si>
    <t>18C1-CNL2</t>
  </si>
  <si>
    <t>18C1-CNÔ11</t>
  </si>
  <si>
    <t>18C1-CNÔ12</t>
  </si>
  <si>
    <t>18C1-CNÔ13</t>
  </si>
  <si>
    <t>18C1-CNÔ14</t>
  </si>
  <si>
    <t>18C1-CNÔ15</t>
  </si>
  <si>
    <t>18C1-CNÔ16</t>
  </si>
  <si>
    <t>18C1-CNÔ17</t>
  </si>
  <si>
    <t>18C1-CNÔ18</t>
  </si>
  <si>
    <t>18C1-CNÔ19</t>
  </si>
  <si>
    <t>18C1-CĐT2</t>
  </si>
  <si>
    <t>18C1-TĐH2</t>
  </si>
  <si>
    <t>18C1-VSL3</t>
  </si>
  <si>
    <t>18C1-ĐĐT3</t>
  </si>
  <si>
    <t>18C1-KTD2</t>
  </si>
  <si>
    <t>18C1-TKĐ1</t>
  </si>
  <si>
    <t>18C1-TMĐ1</t>
  </si>
  <si>
    <t>18C1-LGT1</t>
  </si>
  <si>
    <t>Khóa: 2017          Niên khóa: 2017-2020</t>
  </si>
  <si>
    <t>17T4-CNÔ3</t>
  </si>
  <si>
    <t>17T4-CCK2</t>
  </si>
  <si>
    <t>17T4-LĐL1</t>
  </si>
  <si>
    <t>17T4-TKW1</t>
  </si>
  <si>
    <t>17T4-CMT1</t>
  </si>
  <si>
    <t>17T4-LTM1</t>
  </si>
  <si>
    <t>17T4-QTM1</t>
  </si>
  <si>
    <t>17T4-NNA1</t>
  </si>
  <si>
    <t>17T4-KTD1</t>
  </si>
  <si>
    <t>17T4-QTD1</t>
  </si>
  <si>
    <t>17T4-CKL1</t>
  </si>
  <si>
    <t>17T4-CNL1</t>
  </si>
  <si>
    <t>17T4-ĐĐT1</t>
  </si>
  <si>
    <t>17T4-ĐTC1</t>
  </si>
  <si>
    <t>17T4-ĐCN1</t>
  </si>
  <si>
    <t>17T4-CNM1</t>
  </si>
  <si>
    <t>17T4-CCK1</t>
  </si>
  <si>
    <t>17T4-CNÔ1</t>
  </si>
  <si>
    <t>17T4-THU1</t>
  </si>
  <si>
    <t>17T4-CNÔ4</t>
  </si>
  <si>
    <t>17T4-CNÔ2</t>
  </si>
  <si>
    <t>17T4-LĐL2</t>
  </si>
  <si>
    <t>17T4-ĐCN2</t>
  </si>
  <si>
    <t>Khóa: 2017          Niên khóa: 2017-2018</t>
  </si>
  <si>
    <t>17T2-QTM1</t>
  </si>
  <si>
    <t>17T2-ĐCN1</t>
  </si>
  <si>
    <t>Khóa: 2017          Niên khóa: 2017-2019</t>
  </si>
  <si>
    <t>Cao đẳng - Liên thông</t>
  </si>
  <si>
    <t>17C1-ĐCN1</t>
  </si>
  <si>
    <t>17C1-CĐT1</t>
  </si>
  <si>
    <t>17C1-ĐTC1</t>
  </si>
  <si>
    <t>17C1-TĐH1</t>
  </si>
  <si>
    <t>17C1-THU1</t>
  </si>
  <si>
    <t>17C1-TKW1</t>
  </si>
  <si>
    <t>17C1-CMT1</t>
  </si>
  <si>
    <t>17C1-LTM1</t>
  </si>
  <si>
    <t>17C1-ANM1</t>
  </si>
  <si>
    <t>17C1-QTM1</t>
  </si>
  <si>
    <t>17C1-NNA1</t>
  </si>
  <si>
    <t>17C1-KTD1</t>
  </si>
  <si>
    <t>17C1-QTD1</t>
  </si>
  <si>
    <t>17C1-CCK1</t>
  </si>
  <si>
    <t>17C1-CTM1</t>
  </si>
  <si>
    <t>17C1-BCN1</t>
  </si>
  <si>
    <t>17C1-CKL1</t>
  </si>
  <si>
    <t>17C1-CNÔ1</t>
  </si>
  <si>
    <t>17C1-CNL1</t>
  </si>
  <si>
    <t>17C1-KML1</t>
  </si>
  <si>
    <t>17C1-VSL1</t>
  </si>
  <si>
    <t>17C1-ĐĐT1</t>
  </si>
  <si>
    <t>17C1-CNM1</t>
  </si>
  <si>
    <t>17C1-CNÔ2</t>
  </si>
  <si>
    <t>17C1-CNÔ3</t>
  </si>
  <si>
    <t>17C1-CNÔ4</t>
  </si>
  <si>
    <t>17C1-CNÔ5</t>
  </si>
  <si>
    <t>17C1-CNÔ6</t>
  </si>
  <si>
    <t>17C1-CCK2</t>
  </si>
  <si>
    <t>17C1-CNÔ7</t>
  </si>
  <si>
    <t>17C1-CNÔ8</t>
  </si>
  <si>
    <t>17C1-CNÔ9</t>
  </si>
  <si>
    <t>17C1-ĐĐT2</t>
  </si>
  <si>
    <t>17C1-CCK3</t>
  </si>
  <si>
    <t>17C1-CNÔ10</t>
  </si>
  <si>
    <t>17C1-ĐCN2</t>
  </si>
  <si>
    <t>17C1-CCK4</t>
  </si>
  <si>
    <t>17C1-CNÔ11</t>
  </si>
  <si>
    <t>17C1-CTM2</t>
  </si>
  <si>
    <t>17C1-CNÔ12</t>
  </si>
  <si>
    <t>17C1-CCK5</t>
  </si>
  <si>
    <t>17C1-ĐĐT3</t>
  </si>
  <si>
    <t>17C1-CNÔ13</t>
  </si>
  <si>
    <t>17C1-CNÔ14</t>
  </si>
  <si>
    <t>17C1-CCK6</t>
  </si>
  <si>
    <t>17C1-ĐCN3</t>
  </si>
  <si>
    <t>17C1-CNM2</t>
  </si>
  <si>
    <t>17C1-VSL2</t>
  </si>
  <si>
    <t>17C1-CCK7</t>
  </si>
  <si>
    <t>17C1-LTM2</t>
  </si>
  <si>
    <t>17C1-CMT2</t>
  </si>
  <si>
    <t>17C1-CCK8</t>
  </si>
  <si>
    <t>17C1-ĐĐT4</t>
  </si>
  <si>
    <t>17C1-ĐCN4</t>
  </si>
  <si>
    <t>17C1-KML2</t>
  </si>
  <si>
    <t>17C2-QTM1</t>
  </si>
  <si>
    <t>17C2-CCK1</t>
  </si>
  <si>
    <t>17C2-CNÔ1</t>
  </si>
  <si>
    <t>17C2-ĐĐT1</t>
  </si>
  <si>
    <t>Khóa: 2016          Niên khóa: 2016-2018</t>
  </si>
  <si>
    <t>Trung cấp chuyên nghiệp - Chuyên nghiệp_2N3</t>
  </si>
  <si>
    <t>16CĐ-LTÔTÔ</t>
  </si>
  <si>
    <t>16CĐ-LTCNTT</t>
  </si>
  <si>
    <t>16TN-Ô</t>
  </si>
  <si>
    <t>16TN-Đ</t>
  </si>
  <si>
    <t>16TN-QTM</t>
  </si>
  <si>
    <t>16TCT-Đ</t>
  </si>
  <si>
    <t>16TCT-Ô1</t>
  </si>
  <si>
    <t>16TCT-QTM</t>
  </si>
  <si>
    <t>16TCT-Ô2</t>
  </si>
  <si>
    <t>Khóa: 2016          Niên khóa: 2016-2019</t>
  </si>
  <si>
    <t>Trung cấp nghề - (Niên chế) - Chính quy 3 năm</t>
  </si>
  <si>
    <t>16CĐ-ĐĐT1</t>
  </si>
  <si>
    <t>16CĐ-ĐĐT7</t>
  </si>
  <si>
    <t>16CĐ-ĐL1</t>
  </si>
  <si>
    <t>16CĐ-ĐL2</t>
  </si>
  <si>
    <t>16CĐ-ĐL3</t>
  </si>
  <si>
    <t>16CĐ-Ô1</t>
  </si>
  <si>
    <t>16CĐ-Ô2</t>
  </si>
  <si>
    <t>16CĐ-Ô3</t>
  </si>
  <si>
    <t>16CĐ-Ô5</t>
  </si>
  <si>
    <t>16CĐ-Ô6</t>
  </si>
  <si>
    <t>16CĐ-Ô7</t>
  </si>
  <si>
    <t>16CĐ-Ô8</t>
  </si>
  <si>
    <t>16CĐ-Ô9</t>
  </si>
  <si>
    <t>16CĐ-Ô10</t>
  </si>
  <si>
    <t>16CĐ-Ô4</t>
  </si>
  <si>
    <t>16CĐ-MTT1</t>
  </si>
  <si>
    <t>16CĐ-MTT2</t>
  </si>
  <si>
    <t>16CĐ-CĐ1</t>
  </si>
  <si>
    <t>16CĐ-CĐT1</t>
  </si>
  <si>
    <t>16CĐ-CNC1</t>
  </si>
  <si>
    <t>16CĐ-CTM1</t>
  </si>
  <si>
    <t>16CĐ-CTM2</t>
  </si>
  <si>
    <t>16CĐ-CTM3</t>
  </si>
  <si>
    <t>16CĐ-CTM4</t>
  </si>
  <si>
    <t>16CĐ-CTM5</t>
  </si>
  <si>
    <t>16CĐ-ĐCN2</t>
  </si>
  <si>
    <t>16CĐ-ĐCN3</t>
  </si>
  <si>
    <t>16CĐ-ĐCN4</t>
  </si>
  <si>
    <t>16CĐ-ĐCN5</t>
  </si>
  <si>
    <t>16CĐ-ĐTCN1</t>
  </si>
  <si>
    <t>16CĐ-TĐH1</t>
  </si>
  <si>
    <t>16CĐ-TP1</t>
  </si>
  <si>
    <t>16CĐ-TW1</t>
  </si>
  <si>
    <t>16CĐ-TM1</t>
  </si>
  <si>
    <t>16CĐ-TM2</t>
  </si>
  <si>
    <t>16CĐ-ĐCN1</t>
  </si>
  <si>
    <t>16CĐN-Ô1</t>
  </si>
  <si>
    <t>16CĐN-QTD</t>
  </si>
  <si>
    <t>16TC-Ô1</t>
  </si>
  <si>
    <t>16TC-QTM</t>
  </si>
  <si>
    <t>16TC-MTT</t>
  </si>
  <si>
    <t>16TCN-QTM1</t>
  </si>
  <si>
    <t>16TCN-ĐT</t>
  </si>
  <si>
    <t>16TCN-Đ</t>
  </si>
  <si>
    <t>16TCN-LĐL1</t>
  </si>
  <si>
    <t>16TCN-CKL</t>
  </si>
  <si>
    <t>16TCN-Ô1</t>
  </si>
  <si>
    <t>16TCN-KTD</t>
  </si>
  <si>
    <t>16TCN-QTD</t>
  </si>
  <si>
    <t>Khóa: 2015          Niên khóa: 2015-2017</t>
  </si>
  <si>
    <t>15CĐ-LTĐ</t>
  </si>
  <si>
    <t>15CĐ-LTCK</t>
  </si>
  <si>
    <t>15CĐ-LTÔTÔ</t>
  </si>
  <si>
    <t>15TN-Ô</t>
  </si>
  <si>
    <t>15TN-NL</t>
  </si>
  <si>
    <t>15TN-QTM</t>
  </si>
  <si>
    <t>15TN-Đ</t>
  </si>
  <si>
    <t>15TN-CK</t>
  </si>
  <si>
    <t>15TCT-Ô</t>
  </si>
  <si>
    <t>15TCT-CK</t>
  </si>
  <si>
    <t>15TCT-NL</t>
  </si>
  <si>
    <t>15TCT-Đ</t>
  </si>
  <si>
    <t>15TCT-QTM</t>
  </si>
  <si>
    <t>Khóa: 2015          Niên khóa: 2015-2018</t>
  </si>
  <si>
    <t>15CĐ-Ô1</t>
  </si>
  <si>
    <t>15CĐ-Ô4</t>
  </si>
  <si>
    <t>15CĐ-Ô5</t>
  </si>
  <si>
    <t>15CĐ-Ô3</t>
  </si>
  <si>
    <t>15CĐ-Ô2</t>
  </si>
  <si>
    <t>15CĐ-ĐL1</t>
  </si>
  <si>
    <t>15CĐ-ĐL2</t>
  </si>
  <si>
    <t>15CĐ-ĐĐT4</t>
  </si>
  <si>
    <t>15CĐ-MTT1</t>
  </si>
  <si>
    <t>15CĐ-MTT2</t>
  </si>
  <si>
    <t>15CĐ-Ô6</t>
  </si>
  <si>
    <t>15CĐ-CTM1</t>
  </si>
  <si>
    <t>15CĐ-CTM2</t>
  </si>
  <si>
    <t>15CĐ-CTM3</t>
  </si>
  <si>
    <t>15CĐ-CTM4</t>
  </si>
  <si>
    <t>15CĐ-CTM5</t>
  </si>
  <si>
    <t>15CĐ-CĐT1</t>
  </si>
  <si>
    <t>15CĐ-CĐ1</t>
  </si>
  <si>
    <t>15CĐ-TW</t>
  </si>
  <si>
    <t>15CĐ-TP1</t>
  </si>
  <si>
    <t>15CĐ-TP2</t>
  </si>
  <si>
    <t>15CĐ-TM1</t>
  </si>
  <si>
    <t>15CĐ-TM2</t>
  </si>
  <si>
    <t>15CĐ-TĐH1</t>
  </si>
  <si>
    <t>15CĐ-ĐCN1</t>
  </si>
  <si>
    <t>15CĐ-ĐCN2</t>
  </si>
  <si>
    <t>15CĐ-ĐCN3</t>
  </si>
  <si>
    <t>15CĐ-ĐCN4</t>
  </si>
  <si>
    <t>15CĐ-ĐTCN1</t>
  </si>
  <si>
    <t>15CĐN-Ô</t>
  </si>
  <si>
    <t>15CĐN-QTD</t>
  </si>
  <si>
    <t>15TC-Đ</t>
  </si>
  <si>
    <t>15TC-Ô</t>
  </si>
  <si>
    <t>15TC-QTM</t>
  </si>
  <si>
    <t>15TC-NL</t>
  </si>
  <si>
    <t>15TCN-Đ</t>
  </si>
  <si>
    <t>15TCN-ĐT</t>
  </si>
  <si>
    <t>15TCN-LĐL</t>
  </si>
  <si>
    <t>15TCN-CKL</t>
  </si>
  <si>
    <t>15TCN-Ô1</t>
  </si>
  <si>
    <t>15TCN-QTM1</t>
  </si>
  <si>
    <t>15TCN-MTT</t>
  </si>
  <si>
    <t>15TCN-KTD</t>
  </si>
  <si>
    <t>Khóa: 2014          Niên khóa: 2014-2016</t>
  </si>
  <si>
    <t>Trung cấp chuyên nghiệp - Chuyên nghiệp(12+2)</t>
  </si>
  <si>
    <t>14TCĐC01</t>
  </si>
  <si>
    <t>14TCĐL01</t>
  </si>
  <si>
    <t>14TCCT01</t>
  </si>
  <si>
    <t>14TCCP01</t>
  </si>
  <si>
    <t>14TCÔT01</t>
  </si>
  <si>
    <t>14TCÔT02</t>
  </si>
  <si>
    <t>14TCMT01</t>
  </si>
  <si>
    <t>14TCQT01</t>
  </si>
  <si>
    <t>Khóa: 2014          Niên khóa: 2014-2017</t>
  </si>
  <si>
    <t>Cao đẳng - Chuyên nghiệp</t>
  </si>
  <si>
    <t>14CĐĐT01</t>
  </si>
  <si>
    <t>14CĐĐT02</t>
  </si>
  <si>
    <t>14CĐĐC01</t>
  </si>
  <si>
    <t>14CĐĐC02</t>
  </si>
  <si>
    <t>14CĐNL01</t>
  </si>
  <si>
    <t>14CĐCK01</t>
  </si>
  <si>
    <t>14CĐCK02</t>
  </si>
  <si>
    <t>14CĐCK03</t>
  </si>
  <si>
    <t>14CĐOT01</t>
  </si>
  <si>
    <t>14CĐOT02</t>
  </si>
  <si>
    <t>14CĐOT03</t>
  </si>
  <si>
    <t>14CĐOT04</t>
  </si>
  <si>
    <t>14CĐMT01</t>
  </si>
  <si>
    <t>14CĐTP01</t>
  </si>
  <si>
    <t>14CĐTM01</t>
  </si>
  <si>
    <t>Khóa: 2013          Niên khóa: 2013-2013</t>
  </si>
  <si>
    <t>Trung cấp chuyên nghiệp - Chuyên nghiệp</t>
  </si>
  <si>
    <t>13TC-QTM</t>
  </si>
  <si>
    <t>13TC-Ô1</t>
  </si>
  <si>
    <t>13TC-MT</t>
  </si>
  <si>
    <t>13TC-ÐT</t>
  </si>
  <si>
    <t>13TC-ÐL</t>
  </si>
  <si>
    <t>13TC-Ð1</t>
  </si>
  <si>
    <t>13TC-CKT</t>
  </si>
  <si>
    <t>Khóa: 2013          Niên khóa: 2013-2016</t>
  </si>
  <si>
    <t>13CÐ-TP2</t>
  </si>
  <si>
    <t>13CÐ-TP1</t>
  </si>
  <si>
    <t>13CÐ-TM2</t>
  </si>
  <si>
    <t>13CÐ-TM1</t>
  </si>
  <si>
    <t>13CÐ-Ô3</t>
  </si>
  <si>
    <t>13CÐ-Ô2</t>
  </si>
  <si>
    <t>13CÐ-Ô1</t>
  </si>
  <si>
    <t>13CÐ-NL1</t>
  </si>
  <si>
    <t>13CÐ-M</t>
  </si>
  <si>
    <t>13CÐ-ÐT2</t>
  </si>
  <si>
    <t>13CÐ-ÐT1</t>
  </si>
  <si>
    <t>13CÐ-Ð3</t>
  </si>
  <si>
    <t>13CÐ-Ð2</t>
  </si>
  <si>
    <t>13CÐ-Ð1</t>
  </si>
  <si>
    <t>13CÐ-CK4</t>
  </si>
  <si>
    <t>13CÐ-CK3</t>
  </si>
  <si>
    <t>13CÐ-CK2</t>
  </si>
  <si>
    <t>13CÐ-CK1</t>
  </si>
  <si>
    <t>t</t>
  </si>
  <si>
    <t>Cao đẳng nghề - (Niên chế) - Chính quy 3 năm</t>
  </si>
  <si>
    <t>Trung cấp chuyên nghiệp (9+3)</t>
  </si>
  <si>
    <t>Cao đẳng</t>
  </si>
  <si>
    <t>Cao đẳng Liên thông</t>
  </si>
  <si>
    <t>Cao đẳng nghề (12+3)</t>
  </si>
  <si>
    <t>Trung cấp chuyên nghiệp_(12+2) &amp; 2N3</t>
  </si>
  <si>
    <t>Trung cấp nghề (9+4)</t>
  </si>
  <si>
    <t>Trung cấp (Tín chỉ) 1N3</t>
  </si>
  <si>
    <t>Trung cấp (Tín chỉ) 3 năm</t>
  </si>
  <si>
    <t>TỔNG CỘNG =</t>
  </si>
  <si>
    <t>Trong đó:Tuyển mới 2018-2019 =</t>
  </si>
  <si>
    <t>P. TRƯỞNG PHÒNG CTCT-HSSV</t>
  </si>
  <si>
    <t>HIỆU TRƯỞNG</t>
  </si>
  <si>
    <t>Hoàng Ngọc Cảnh</t>
  </si>
  <si>
    <t>TP. HCM, ngày 08 tháng 9 năm 2018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</si>
  <si>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</si>
  <si>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</si>
  <si>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</si>
  <si>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</si>
  <si>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</si>
  <si>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r>
      <t xml:space="preserve">THỐNG KÊ CHI TIẾT SỐ LƯỢNG HỌC SINH SINH VIÊN THEO TỪNG THÁNG NĂM 2019 </t>
    </r>
    <r>
      <rPr>
        <b/>
        <sz val="14"/>
        <color indexed="10"/>
        <rFont val="Times New Roman"/>
        <family val="1"/>
      </rPr>
      <t>THEO KHOA</t>
    </r>
  </si>
  <si>
    <t>S
TT</t>
  </si>
  <si>
    <t xml:space="preserve">Ngành nghề </t>
  </si>
  <si>
    <t>Tên lớp</t>
  </si>
  <si>
    <t>hệ</t>
  </si>
  <si>
    <t>THÁNG</t>
  </si>
  <si>
    <t xml:space="preserve">KHOA KINH TẾ </t>
  </si>
  <si>
    <t>Tổng khoa</t>
  </si>
  <si>
    <t>KHOA 
KHOA HỌC 
CƠ BẢN</t>
  </si>
  <si>
    <t>KHOA CÔNG NGHỆ 
THÔNG TIN</t>
  </si>
  <si>
    <t>16CĐLT</t>
  </si>
  <si>
    <t>17CĐLT</t>
  </si>
  <si>
    <t>KHOA CÔNG NGHỆ
CƠ KHÍ</t>
  </si>
  <si>
    <t>14CĐ</t>
  </si>
  <si>
    <t>15CĐLT</t>
  </si>
  <si>
    <t>KHOA CÔNG NGHỆ
ĐIỆN - ĐIỆN TỬ</t>
  </si>
  <si>
    <t>KHOA CÔNG NGHỆ
NHIỆT - LẠNH</t>
  </si>
  <si>
    <t>KHOA CÔNG NGHỆ
ĐỘNG LỰC</t>
  </si>
  <si>
    <t>KHOA CÔNG NGHỆ
MAY - THỜI TRANG</t>
  </si>
  <si>
    <t>Tổng hợp</t>
  </si>
  <si>
    <t xml:space="preserve"> * Cao đẳng</t>
  </si>
  <si>
    <t>Bậc Cao đẳng khóa 13</t>
  </si>
  <si>
    <t>Bậc Cao đẳng khóa 14</t>
  </si>
  <si>
    <t>Bậc Cao đẳng khóa 15</t>
  </si>
  <si>
    <t>Bậc Cao đẳng khóa 16</t>
  </si>
  <si>
    <t>Bậc Cao đẳng khóa 17</t>
  </si>
  <si>
    <t>Bậc Cao đẳng khóa 18</t>
  </si>
  <si>
    <t xml:space="preserve"> * Trung cấp</t>
  </si>
  <si>
    <t>Bậc trung cấp khóa 13</t>
  </si>
  <si>
    <t>Bậc trung cấp khóa 14</t>
  </si>
  <si>
    <t>Bậc trung cấp khóa 15</t>
  </si>
  <si>
    <t>Bậc trung cấp khóa 16</t>
  </si>
  <si>
    <t>Bậc trung cấp khóa 17</t>
  </si>
  <si>
    <t>Bậc trung cấp khóa 18</t>
  </si>
  <si>
    <t xml:space="preserve"> * Cao đẳng liên thông</t>
  </si>
  <si>
    <t>Bậc cao đẳng LT khóa 15</t>
  </si>
  <si>
    <t>Bậc cao đẳng LT khóa 16</t>
  </si>
  <si>
    <t>Bậc cao đẳng LT khóa 17</t>
  </si>
  <si>
    <t>Ghi chú:</t>
  </si>
  <si>
    <t>Phòng Công tác Chính trị - HSSV</t>
  </si>
  <si>
    <t>Phòng Kế hoạch - Tài chính</t>
  </si>
  <si>
    <t>Hiệu trưởng</t>
  </si>
  <si>
    <t>Nguyễn Kính</t>
  </si>
  <si>
    <t>Phạm Hữu Lộc</t>
  </si>
  <si>
    <t>01/2019</t>
  </si>
  <si>
    <t>02/2019</t>
  </si>
  <si>
    <t>03/2019</t>
  </si>
  <si>
    <t>04/2019</t>
  </si>
  <si>
    <t>05/2019</t>
  </si>
  <si>
    <t>06/2019</t>
  </si>
  <si>
    <t>07/2019</t>
  </si>
  <si>
    <t>08/2019</t>
  </si>
  <si>
    <t>09/2019</t>
  </si>
  <si>
    <t>10/2019</t>
  </si>
  <si>
    <t>11/2019</t>
  </si>
  <si>
    <t>Khoa kinh tế</t>
  </si>
  <si>
    <t>Khoa kỹ thuật xây dựng</t>
  </si>
  <si>
    <t>Khoa khoa học cơ bản</t>
  </si>
  <si>
    <t>Khoa Công nghệ Điện - Điện tử</t>
  </si>
  <si>
    <t>Khoa Công nghệ Cơ khí</t>
  </si>
  <si>
    <t>Khoa Công nghệ Động lực</t>
  </si>
  <si>
    <t>Khoa Công nghệ Thông tin</t>
  </si>
  <si>
    <t>Khoa Công nghệ Nhiệt - Lạnh</t>
  </si>
  <si>
    <t>Khoa Công nghệ May - TT</t>
  </si>
  <si>
    <t>13CÐ-CK</t>
  </si>
  <si>
    <t>14TCCT_P</t>
  </si>
  <si>
    <t>14CĐCK</t>
  </si>
  <si>
    <t>12/2019</t>
  </si>
  <si>
    <t>KHOA CÔNG NGHỆ CƠ KHÍ</t>
  </si>
  <si>
    <t>TP. Hồ Chí Minh, ngày 08 tháng 9 năm 2018</t>
  </si>
  <si>
    <t>19T4</t>
  </si>
  <si>
    <t>19C1</t>
  </si>
  <si>
    <t>Bậc Cao đẳng khóa 19</t>
  </si>
  <si>
    <t>Bậc trung cấp khóa 19</t>
  </si>
  <si>
    <t>KHOA KỸ THUẬT 
XÂY DỰNG</t>
  </si>
  <si>
    <t xml:space="preserve"> * Hệ Cao đẳng liên thông (tính từ thời điểm tháng 10/2019):  khóa 16CĐLT và 17CĐLT ra trường</t>
  </si>
  <si>
    <t xml:space="preserve"> * Hệ Cao đẳng  (tính từ thời điểm tháng 10/2019): khóa  16CĐ, 16CĐN, 17CĐ và 17CĐLT tốt nghiệp ra trường (dự kiến tỉ lệ tốt nghiệp khoảng 50%), Khóa  18CĐ năm II; khóa 13CĐ, 14CĐ, 15CĐ, 16CĐ học trả nợ.</t>
  </si>
  <si>
    <t xml:space="preserve"> * Hệ trung cấp (Tính từ thời điểm tháng 10/2019): Khóa 16TC, 16TCN tốt nghiệp ra trường (dự kiến tỉ lệ tốt nghiệp khoảng 50%) ; Khóa 17T4 năm III; Số HS 15TN_TCT, 16TN_TCT, 16TC, 16TCN học trả nợ.</t>
  </si>
  <si>
    <t xml:space="preserve"> * Khóa 2019  là tuyển sinh mới  năm 2019 bắt đầu từ tháng 8/2019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</si>
</sst>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4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ahoma"/>
      <family val="2"/>
    </font>
    <font>
      <i/>
      <sz val="10"/>
      <color indexed="8"/>
      <name val="Tahoma"/>
      <family val="2"/>
    </font>
    <font>
      <b/>
      <sz val="10"/>
      <color indexed="8"/>
      <name val="Tahoma"/>
      <family val="2"/>
    </font>
    <font>
      <b/>
      <sz val="16"/>
      <color indexed="8"/>
      <name val="Times New Roman"/>
      <family val="1"/>
    </font>
    <font>
      <b/>
      <sz val="12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sz val="11"/>
      <name val="Times New Roman"/>
      <family val="1"/>
    </font>
    <font>
      <b/>
      <sz val="14"/>
      <color indexed="10"/>
      <name val="Times New Roman"/>
      <family val="1"/>
    </font>
    <font>
      <b/>
      <sz val="10"/>
      <name val="Times New Roman"/>
      <family val="1"/>
    </font>
    <font>
      <b/>
      <sz val="11"/>
      <color indexed="8"/>
      <name val="Times New Roman"/>
      <family val="1"/>
    </font>
    <font>
      <sz val="12"/>
      <name val="VNI-Times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</fills>
  <borders count="2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33" fillId="0" borderId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150">
    <xf numFmtId="0" fontId="0" fillId="0" borderId="0" xfId="0"/>
    <xf numFmtId="0" fontId="18" fillId="0" borderId="0" xfId="0" applyFont="1"/>
    <xf numFmtId="0" fontId="19" fillId="0" borderId="0" xfId="0" applyFont="1"/>
    <xf numFmtId="0" fontId="20" fillId="0" borderId="0" xfId="0" applyFont="1"/>
    <xf numFmtId="0" fontId="18" fillId="0" borderId="10" xfId="0" applyFont="1" applyBorder="1"/>
    <xf numFmtId="0" fontId="18" fillId="24" borderId="10" xfId="0" applyFont="1" applyFill="1" applyBorder="1" applyAlignment="1">
      <alignment horizontal="center" textRotation="90"/>
    </xf>
    <xf numFmtId="0" fontId="20" fillId="24" borderId="10" xfId="0" applyFont="1" applyFill="1" applyBorder="1" applyAlignment="1">
      <alignment horizontal="center"/>
    </xf>
    <xf numFmtId="0" fontId="20" fillId="24" borderId="10" xfId="0" applyFont="1" applyFill="1" applyBorder="1" applyAlignment="1">
      <alignment horizontal="center" vertical="center"/>
    </xf>
    <xf numFmtId="0" fontId="20" fillId="24" borderId="10" xfId="0" applyFont="1" applyFill="1" applyBorder="1" applyAlignment="1">
      <alignment vertical="center"/>
    </xf>
    <xf numFmtId="0" fontId="18" fillId="0" borderId="10" xfId="0" applyFont="1" applyBorder="1" applyAlignment="1">
      <alignment horizontal="right"/>
    </xf>
    <xf numFmtId="0" fontId="18" fillId="0" borderId="10" xfId="0" applyFont="1" applyBorder="1" applyAlignment="1"/>
    <xf numFmtId="0" fontId="21" fillId="0" borderId="0" xfId="0" applyFont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3" fillId="0" borderId="0" xfId="0" applyFont="1"/>
    <xf numFmtId="0" fontId="24" fillId="25" borderId="11" xfId="0" applyFont="1" applyFill="1" applyBorder="1" applyAlignment="1">
      <alignment horizontal="left" vertical="center"/>
    </xf>
    <xf numFmtId="0" fontId="23" fillId="25" borderId="0" xfId="0" applyFont="1" applyFill="1"/>
    <xf numFmtId="0" fontId="23" fillId="0" borderId="10" xfId="0" applyFont="1" applyBorder="1" applyAlignment="1">
      <alignment horizontal="center" vertical="center" wrapText="1"/>
    </xf>
    <xf numFmtId="0" fontId="23" fillId="0" borderId="10" xfId="0" applyNumberFormat="1" applyFont="1" applyBorder="1" applyAlignment="1">
      <alignment horizontal="left" vertical="center" wrapText="1"/>
    </xf>
    <xf numFmtId="0" fontId="23" fillId="0" borderId="10" xfId="0" applyNumberFormat="1" applyFont="1" applyBorder="1" applyAlignment="1">
      <alignment horizontal="center" vertical="center" wrapText="1"/>
    </xf>
    <xf numFmtId="164" fontId="23" fillId="0" borderId="10" xfId="0" applyNumberFormat="1" applyFont="1" applyBorder="1" applyAlignment="1">
      <alignment horizontal="center" vertical="center" wrapText="1"/>
    </xf>
    <xf numFmtId="0" fontId="24" fillId="24" borderId="11" xfId="0" applyFont="1" applyFill="1" applyBorder="1" applyAlignment="1">
      <alignment horizontal="left" vertical="center"/>
    </xf>
    <xf numFmtId="164" fontId="23" fillId="24" borderId="10" xfId="0" applyNumberFormat="1" applyFont="1" applyFill="1" applyBorder="1" applyAlignment="1">
      <alignment horizontal="center" vertical="center" wrapText="1"/>
    </xf>
    <xf numFmtId="0" fontId="23" fillId="24" borderId="10" xfId="0" applyNumberFormat="1" applyFont="1" applyFill="1" applyBorder="1" applyAlignment="1">
      <alignment horizontal="center" vertical="center" wrapText="1"/>
    </xf>
    <xf numFmtId="0" fontId="23" fillId="0" borderId="0" xfId="0" applyFont="1" applyAlignment="1">
      <alignment vertical="center"/>
    </xf>
    <xf numFmtId="0" fontId="23" fillId="24" borderId="0" xfId="0" applyFont="1" applyFill="1" applyAlignment="1">
      <alignment vertical="center"/>
    </xf>
    <xf numFmtId="0" fontId="24" fillId="0" borderId="0" xfId="0" applyFont="1" applyAlignment="1"/>
    <xf numFmtId="0" fontId="24" fillId="24" borderId="10" xfId="0" applyFont="1" applyFill="1" applyBorder="1" applyAlignment="1">
      <alignment horizontal="center" vertical="center"/>
    </xf>
    <xf numFmtId="0" fontId="24" fillId="24" borderId="10" xfId="0" applyFont="1" applyFill="1" applyBorder="1" applyAlignment="1">
      <alignment horizontal="center" vertical="center" wrapText="1"/>
    </xf>
    <xf numFmtId="0" fontId="24" fillId="0" borderId="10" xfId="0" applyNumberFormat="1" applyFont="1" applyBorder="1" applyAlignment="1">
      <alignment horizontal="center" vertical="center" wrapText="1"/>
    </xf>
    <xf numFmtId="0" fontId="23" fillId="26" borderId="10" xfId="0" applyNumberFormat="1" applyFont="1" applyFill="1" applyBorder="1" applyAlignment="1">
      <alignment horizontal="left" vertical="center" wrapText="1"/>
    </xf>
    <xf numFmtId="0" fontId="24" fillId="25" borderId="0" xfId="0" applyFont="1" applyFill="1" applyBorder="1" applyAlignment="1">
      <alignment horizontal="left" vertical="center"/>
    </xf>
    <xf numFmtId="164" fontId="23" fillId="25" borderId="0" xfId="0" applyNumberFormat="1" applyFont="1" applyFill="1" applyBorder="1" applyAlignment="1">
      <alignment horizontal="center" vertical="center" wrapText="1"/>
    </xf>
    <xf numFmtId="0" fontId="23" fillId="25" borderId="0" xfId="0" applyNumberFormat="1" applyFont="1" applyFill="1" applyBorder="1" applyAlignment="1">
      <alignment horizontal="center" vertical="center" wrapText="1"/>
    </xf>
    <xf numFmtId="0" fontId="26" fillId="25" borderId="0" xfId="0" applyFont="1" applyFill="1" applyBorder="1" applyAlignment="1">
      <alignment horizontal="right" vertical="center"/>
    </xf>
    <xf numFmtId="164" fontId="27" fillId="25" borderId="0" xfId="0" applyNumberFormat="1" applyFont="1" applyFill="1" applyBorder="1" applyAlignment="1">
      <alignment horizontal="left" vertical="center" wrapText="1"/>
    </xf>
    <xf numFmtId="0" fontId="26" fillId="25" borderId="0" xfId="0" applyNumberFormat="1" applyFont="1" applyFill="1" applyBorder="1" applyAlignment="1">
      <alignment horizontal="right" vertical="center" wrapText="1"/>
    </xf>
    <xf numFmtId="0" fontId="22" fillId="25" borderId="0" xfId="0" applyFont="1" applyFill="1" applyBorder="1" applyAlignment="1">
      <alignment horizontal="left" vertical="center"/>
    </xf>
    <xf numFmtId="0" fontId="22" fillId="25" borderId="0" xfId="0" applyNumberFormat="1" applyFont="1" applyFill="1" applyBorder="1" applyAlignment="1">
      <alignment horizontal="right" vertical="center" wrapText="1"/>
    </xf>
    <xf numFmtId="0" fontId="22" fillId="25" borderId="0" xfId="0" applyNumberFormat="1" applyFont="1" applyFill="1" applyBorder="1" applyAlignment="1">
      <alignment horizontal="left" vertical="center" wrapText="1"/>
    </xf>
    <xf numFmtId="0" fontId="24" fillId="25" borderId="0" xfId="0" applyFont="1" applyFill="1" applyBorder="1" applyAlignment="1">
      <alignment horizontal="right" vertical="center"/>
    </xf>
    <xf numFmtId="164" fontId="22" fillId="25" borderId="0" xfId="0" applyNumberFormat="1" applyFont="1" applyFill="1" applyBorder="1" applyAlignment="1">
      <alignment horizontal="right" vertical="center" wrapText="1"/>
    </xf>
    <xf numFmtId="0" fontId="26" fillId="25" borderId="0" xfId="0" applyFont="1" applyFill="1"/>
    <xf numFmtId="164" fontId="26" fillId="25" borderId="0" xfId="0" applyNumberFormat="1" applyFont="1" applyFill="1" applyBorder="1" applyAlignment="1">
      <alignment horizontal="left" vertical="center" wrapText="1"/>
    </xf>
    <xf numFmtId="0" fontId="23" fillId="25" borderId="0" xfId="0" applyFont="1" applyFill="1" applyBorder="1"/>
    <xf numFmtId="0" fontId="28" fillId="25" borderId="0" xfId="0" applyFont="1" applyFill="1" applyBorder="1" applyAlignment="1">
      <alignment horizontal="center"/>
    </xf>
    <xf numFmtId="0" fontId="22" fillId="25" borderId="0" xfId="0" applyNumberFormat="1" applyFont="1" applyFill="1" applyBorder="1" applyAlignment="1">
      <alignment horizontal="center" vertical="center" wrapText="1"/>
    </xf>
    <xf numFmtId="0" fontId="27" fillId="0" borderId="0" xfId="0" applyFont="1" applyFill="1"/>
    <xf numFmtId="0" fontId="29" fillId="0" borderId="0" xfId="0" applyFont="1" applyFill="1"/>
    <xf numFmtId="0" fontId="23" fillId="0" borderId="0" xfId="0" applyFont="1" applyFill="1"/>
    <xf numFmtId="17" fontId="24" fillId="0" borderId="10" xfId="0" quotePrefix="1" applyNumberFormat="1" applyFont="1" applyFill="1" applyBorder="1" applyAlignment="1">
      <alignment horizontal="center" vertical="center"/>
    </xf>
    <xf numFmtId="17" fontId="31" fillId="0" borderId="10" xfId="0" quotePrefix="1" applyNumberFormat="1" applyFont="1" applyFill="1" applyBorder="1" applyAlignment="1">
      <alignment horizontal="center" vertical="center"/>
    </xf>
    <xf numFmtId="0" fontId="31" fillId="0" borderId="10" xfId="0" quotePrefix="1" applyFont="1" applyFill="1" applyBorder="1" applyAlignment="1">
      <alignment horizontal="center" vertical="center"/>
    </xf>
    <xf numFmtId="0" fontId="23" fillId="0" borderId="12" xfId="0" applyFont="1" applyFill="1" applyBorder="1" applyAlignment="1">
      <alignment vertical="center"/>
    </xf>
    <xf numFmtId="0" fontId="27" fillId="0" borderId="12" xfId="0" applyFont="1" applyFill="1" applyBorder="1" applyAlignment="1">
      <alignment vertical="center"/>
    </xf>
    <xf numFmtId="0" fontId="23" fillId="0" borderId="13" xfId="0" applyFont="1" applyFill="1" applyBorder="1" applyAlignment="1">
      <alignment vertical="center"/>
    </xf>
    <xf numFmtId="0" fontId="27" fillId="0" borderId="13" xfId="0" applyFont="1" applyFill="1" applyBorder="1" applyAlignment="1">
      <alignment vertical="center"/>
    </xf>
    <xf numFmtId="0" fontId="29" fillId="0" borderId="13" xfId="0" applyFont="1" applyFill="1" applyBorder="1" applyAlignment="1">
      <alignment vertical="center"/>
    </xf>
    <xf numFmtId="0" fontId="23" fillId="0" borderId="14" xfId="0" applyFont="1" applyFill="1" applyBorder="1" applyAlignment="1">
      <alignment vertical="center"/>
    </xf>
    <xf numFmtId="0" fontId="27" fillId="0" borderId="14" xfId="0" applyFont="1" applyFill="1" applyBorder="1" applyAlignment="1">
      <alignment vertical="center"/>
    </xf>
    <xf numFmtId="0" fontId="32" fillId="25" borderId="15" xfId="0" applyFont="1" applyFill="1" applyBorder="1" applyAlignment="1">
      <alignment vertical="center"/>
    </xf>
    <xf numFmtId="0" fontId="32" fillId="0" borderId="10" xfId="0" applyFont="1" applyFill="1" applyBorder="1" applyAlignment="1">
      <alignment vertical="center"/>
    </xf>
    <xf numFmtId="0" fontId="23" fillId="0" borderId="10" xfId="0" applyFont="1" applyFill="1" applyBorder="1" applyAlignment="1">
      <alignment vertical="center"/>
    </xf>
    <xf numFmtId="0" fontId="23" fillId="0" borderId="16" xfId="0" applyFont="1" applyFill="1" applyBorder="1" applyAlignment="1">
      <alignment vertical="center"/>
    </xf>
    <xf numFmtId="0" fontId="27" fillId="0" borderId="16" xfId="0" applyFont="1" applyFill="1" applyBorder="1" applyAlignment="1">
      <alignment vertical="center"/>
    </xf>
    <xf numFmtId="0" fontId="32" fillId="25" borderId="10" xfId="0" applyFont="1" applyFill="1" applyBorder="1" applyAlignment="1">
      <alignment vertical="center"/>
    </xf>
    <xf numFmtId="0" fontId="27" fillId="0" borderId="10" xfId="0" applyFont="1" applyFill="1" applyBorder="1"/>
    <xf numFmtId="0" fontId="32" fillId="0" borderId="10" xfId="0" applyFont="1" applyFill="1" applyBorder="1"/>
    <xf numFmtId="0" fontId="23" fillId="0" borderId="10" xfId="0" applyFont="1" applyFill="1" applyBorder="1"/>
    <xf numFmtId="0" fontId="24" fillId="0" borderId="10" xfId="0" applyFont="1" applyFill="1" applyBorder="1"/>
    <xf numFmtId="0" fontId="27" fillId="0" borderId="12" xfId="0" applyFont="1" applyFill="1" applyBorder="1"/>
    <xf numFmtId="0" fontId="23" fillId="0" borderId="12" xfId="0" applyFont="1" applyFill="1" applyBorder="1" applyAlignment="1">
      <alignment horizontal="left"/>
    </xf>
    <xf numFmtId="0" fontId="27" fillId="0" borderId="13" xfId="0" applyFont="1" applyFill="1" applyBorder="1"/>
    <xf numFmtId="0" fontId="23" fillId="0" borderId="13" xfId="0" applyFont="1" applyFill="1" applyBorder="1" applyAlignment="1">
      <alignment horizontal="left"/>
    </xf>
    <xf numFmtId="0" fontId="27" fillId="0" borderId="14" xfId="0" applyFont="1" applyFill="1" applyBorder="1"/>
    <xf numFmtId="0" fontId="23" fillId="0" borderId="14" xfId="0" applyFont="1" applyFill="1" applyBorder="1" applyAlignment="1">
      <alignment horizontal="left"/>
    </xf>
    <xf numFmtId="0" fontId="32" fillId="0" borderId="10" xfId="0" applyFont="1" applyFill="1" applyBorder="1" applyAlignment="1">
      <alignment vertical="center" wrapText="1"/>
    </xf>
    <xf numFmtId="0" fontId="24" fillId="0" borderId="10" xfId="0" applyFont="1" applyFill="1" applyBorder="1" applyAlignment="1">
      <alignment vertical="center"/>
    </xf>
    <xf numFmtId="0" fontId="27" fillId="0" borderId="0" xfId="0" applyFont="1" applyFill="1" applyAlignment="1">
      <alignment vertical="center"/>
    </xf>
    <xf numFmtId="0" fontId="32" fillId="0" borderId="0" xfId="0" applyFont="1" applyFill="1" applyAlignment="1"/>
    <xf numFmtId="0" fontId="32" fillId="0" borderId="0" xfId="0" applyFont="1" applyFill="1"/>
    <xf numFmtId="0" fontId="24" fillId="0" borderId="0" xfId="0" applyFont="1" applyFill="1"/>
    <xf numFmtId="0" fontId="32" fillId="0" borderId="17" xfId="0" applyFont="1" applyFill="1" applyBorder="1" applyAlignment="1">
      <alignment vertical="center"/>
    </xf>
    <xf numFmtId="0" fontId="23" fillId="0" borderId="12" xfId="0" applyNumberFormat="1" applyFont="1" applyBorder="1" applyAlignment="1">
      <alignment horizontal="left" vertical="center" wrapText="1"/>
    </xf>
    <xf numFmtId="0" fontId="23" fillId="0" borderId="14" xfId="0" applyNumberFormat="1" applyFont="1" applyBorder="1" applyAlignment="1">
      <alignment horizontal="left" vertical="center" wrapText="1"/>
    </xf>
    <xf numFmtId="0" fontId="23" fillId="0" borderId="13" xfId="0" applyNumberFormat="1" applyFont="1" applyBorder="1" applyAlignment="1">
      <alignment horizontal="left" vertical="center" wrapText="1"/>
    </xf>
    <xf numFmtId="0" fontId="23" fillId="0" borderId="16" xfId="0" applyNumberFormat="1" applyFont="1" applyBorder="1" applyAlignment="1">
      <alignment horizontal="left" vertical="center" wrapText="1"/>
    </xf>
    <xf numFmtId="0" fontId="23" fillId="0" borderId="17" xfId="0" applyFont="1" applyFill="1" applyBorder="1" applyAlignment="1">
      <alignment vertical="center"/>
    </xf>
    <xf numFmtId="0" fontId="32" fillId="25" borderId="17" xfId="0" applyFont="1" applyFill="1" applyBorder="1" applyAlignment="1">
      <alignment vertical="center"/>
    </xf>
    <xf numFmtId="0" fontId="23" fillId="0" borderId="13" xfId="0" applyNumberFormat="1" applyFont="1" applyBorder="1" applyAlignment="1">
      <alignment horizontal="right" vertical="center" wrapText="1"/>
    </xf>
    <xf numFmtId="0" fontId="23" fillId="0" borderId="14" xfId="0" applyNumberFormat="1" applyFont="1" applyBorder="1" applyAlignment="1">
      <alignment horizontal="right" vertical="center" wrapText="1"/>
    </xf>
    <xf numFmtId="0" fontId="23" fillId="0" borderId="12" xfId="0" applyNumberFormat="1" applyFont="1" applyBorder="1" applyAlignment="1">
      <alignment horizontal="right" vertical="center" wrapText="1"/>
    </xf>
    <xf numFmtId="0" fontId="23" fillId="0" borderId="18" xfId="0" applyFont="1" applyFill="1" applyBorder="1" applyAlignment="1">
      <alignment vertical="center"/>
    </xf>
    <xf numFmtId="0" fontId="27" fillId="0" borderId="18" xfId="0" applyFont="1" applyFill="1" applyBorder="1" applyAlignment="1">
      <alignment vertical="center"/>
    </xf>
    <xf numFmtId="0" fontId="28" fillId="25" borderId="0" xfId="0" applyFont="1" applyFill="1" applyBorder="1" applyAlignment="1">
      <alignment horizontal="left"/>
    </xf>
    <xf numFmtId="0" fontId="22" fillId="25" borderId="0" xfId="0" applyFont="1" applyFill="1" applyBorder="1" applyAlignment="1">
      <alignment horizontal="left"/>
    </xf>
    <xf numFmtId="0" fontId="22" fillId="0" borderId="0" xfId="0" applyFont="1"/>
    <xf numFmtId="0" fontId="22" fillId="25" borderId="0" xfId="0" applyFont="1" applyFill="1" applyAlignment="1">
      <alignment horizontal="center"/>
    </xf>
    <xf numFmtId="0" fontId="23" fillId="0" borderId="18" xfId="0" applyNumberFormat="1" applyFont="1" applyBorder="1" applyAlignment="1">
      <alignment horizontal="left" vertical="center" wrapText="1"/>
    </xf>
    <xf numFmtId="0" fontId="27" fillId="0" borderId="18" xfId="0" applyFont="1" applyFill="1" applyBorder="1"/>
    <xf numFmtId="0" fontId="23" fillId="0" borderId="17" xfId="0" applyFont="1" applyBorder="1" applyAlignment="1">
      <alignment horizontal="center" vertical="center" wrapText="1"/>
    </xf>
    <xf numFmtId="0" fontId="23" fillId="0" borderId="15" xfId="0" applyFont="1" applyBorder="1" applyAlignment="1">
      <alignment horizontal="center" vertical="center" wrapText="1"/>
    </xf>
    <xf numFmtId="0" fontId="24" fillId="25" borderId="11" xfId="0" applyFont="1" applyFill="1" applyBorder="1" applyAlignment="1">
      <alignment horizontal="left" vertical="center"/>
    </xf>
    <xf numFmtId="0" fontId="24" fillId="25" borderId="19" xfId="0" applyFont="1" applyFill="1" applyBorder="1" applyAlignment="1">
      <alignment horizontal="left" vertical="center"/>
    </xf>
    <xf numFmtId="0" fontId="24" fillId="25" borderId="20" xfId="0" applyFont="1" applyFill="1" applyBorder="1" applyAlignment="1">
      <alignment horizontal="left" vertical="center"/>
    </xf>
    <xf numFmtId="0" fontId="23" fillId="0" borderId="21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2" fillId="0" borderId="22" xfId="0" applyFont="1" applyBorder="1" applyAlignment="1">
      <alignment horizontal="center" vertical="center"/>
    </xf>
    <xf numFmtId="0" fontId="22" fillId="0" borderId="23" xfId="0" applyFont="1" applyBorder="1" applyAlignment="1">
      <alignment horizontal="center" vertical="center"/>
    </xf>
    <xf numFmtId="0" fontId="22" fillId="0" borderId="24" xfId="0" applyFont="1" applyBorder="1" applyAlignment="1">
      <alignment horizontal="center" vertical="center"/>
    </xf>
    <xf numFmtId="0" fontId="22" fillId="0" borderId="25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/>
    </xf>
    <xf numFmtId="0" fontId="26" fillId="0" borderId="0" xfId="0" applyFont="1" applyBorder="1" applyAlignment="1">
      <alignment horizontal="center"/>
    </xf>
    <xf numFmtId="0" fontId="22" fillId="25" borderId="0" xfId="0" applyFont="1" applyFill="1" applyBorder="1" applyAlignment="1">
      <alignment horizontal="center" vertical="center"/>
    </xf>
    <xf numFmtId="0" fontId="28" fillId="25" borderId="0" xfId="0" applyNumberFormat="1" applyFont="1" applyFill="1" applyBorder="1" applyAlignment="1">
      <alignment horizontal="center" vertical="center" wrapText="1"/>
    </xf>
    <xf numFmtId="0" fontId="28" fillId="25" borderId="0" xfId="0" applyFont="1" applyFill="1" applyBorder="1" applyAlignment="1">
      <alignment horizontal="center"/>
    </xf>
    <xf numFmtId="0" fontId="22" fillId="25" borderId="0" xfId="0" applyNumberFormat="1" applyFont="1" applyFill="1" applyBorder="1" applyAlignment="1">
      <alignment horizontal="center" vertical="center" wrapText="1"/>
    </xf>
    <xf numFmtId="0" fontId="26" fillId="0" borderId="0" xfId="37" applyFont="1" applyFill="1" applyAlignment="1">
      <alignment horizontal="center"/>
    </xf>
    <xf numFmtId="0" fontId="22" fillId="0" borderId="0" xfId="0" applyFont="1" applyFill="1" applyAlignment="1">
      <alignment horizontal="center"/>
    </xf>
    <xf numFmtId="0" fontId="22" fillId="0" borderId="0" xfId="37" applyFont="1" applyFill="1" applyAlignment="1">
      <alignment horizontal="center"/>
    </xf>
    <xf numFmtId="0" fontId="32" fillId="0" borderId="0" xfId="0" applyFont="1" applyFill="1" applyAlignment="1">
      <alignment horizontal="center"/>
    </xf>
    <xf numFmtId="0" fontId="32" fillId="0" borderId="17" xfId="0" applyFont="1" applyFill="1" applyBorder="1" applyAlignment="1">
      <alignment horizontal="center" vertical="center" wrapText="1"/>
    </xf>
    <xf numFmtId="0" fontId="32" fillId="0" borderId="21" xfId="0" applyFont="1" applyFill="1" applyBorder="1" applyAlignment="1">
      <alignment horizontal="center" vertical="center" wrapText="1"/>
    </xf>
    <xf numFmtId="0" fontId="32" fillId="0" borderId="15" xfId="0" applyFont="1" applyFill="1" applyBorder="1" applyAlignment="1">
      <alignment horizontal="center" vertical="center" wrapText="1"/>
    </xf>
    <xf numFmtId="0" fontId="27" fillId="0" borderId="17" xfId="0" applyFont="1" applyFill="1" applyBorder="1" applyAlignment="1">
      <alignment horizontal="center" vertical="center"/>
    </xf>
    <xf numFmtId="0" fontId="27" fillId="0" borderId="21" xfId="0" applyFont="1" applyFill="1" applyBorder="1" applyAlignment="1">
      <alignment horizontal="center" vertical="center"/>
    </xf>
    <xf numFmtId="0" fontId="27" fillId="0" borderId="15" xfId="0" applyFont="1" applyFill="1" applyBorder="1" applyAlignment="1">
      <alignment horizontal="center" vertical="center"/>
    </xf>
    <xf numFmtId="0" fontId="27" fillId="0" borderId="0" xfId="0" applyFont="1" applyFill="1" applyAlignment="1">
      <alignment horizontal="left" wrapText="1"/>
    </xf>
    <xf numFmtId="0" fontId="32" fillId="0" borderId="21" xfId="0" applyFont="1" applyFill="1" applyBorder="1" applyAlignment="1">
      <alignment horizontal="center" vertical="center"/>
    </xf>
    <xf numFmtId="0" fontId="32" fillId="0" borderId="15" xfId="0" applyFont="1" applyFill="1" applyBorder="1" applyAlignment="1">
      <alignment horizontal="center" vertical="center"/>
    </xf>
    <xf numFmtId="0" fontId="22" fillId="0" borderId="10" xfId="0" applyFont="1" applyFill="1" applyBorder="1" applyAlignment="1">
      <alignment horizontal="center" vertical="center" wrapText="1"/>
    </xf>
    <xf numFmtId="0" fontId="22" fillId="0" borderId="10" xfId="0" applyFont="1" applyFill="1" applyBorder="1" applyAlignment="1">
      <alignment horizontal="center" vertical="center"/>
    </xf>
    <xf numFmtId="0" fontId="22" fillId="0" borderId="17" xfId="0" applyFont="1" applyFill="1" applyBorder="1" applyAlignment="1">
      <alignment horizontal="center" vertical="center"/>
    </xf>
    <xf numFmtId="0" fontId="22" fillId="0" borderId="21" xfId="0" applyFont="1" applyFill="1" applyBorder="1" applyAlignment="1">
      <alignment horizontal="center" vertical="center"/>
    </xf>
    <xf numFmtId="0" fontId="0" fillId="0" borderId="21" xfId="0" applyBorder="1"/>
    <xf numFmtId="0" fontId="0" fillId="0" borderId="15" xfId="0" applyBorder="1"/>
    <xf numFmtId="0" fontId="32" fillId="0" borderId="12" xfId="0" applyFont="1" applyFill="1" applyBorder="1" applyAlignment="1">
      <alignment horizontal="center" vertical="center"/>
    </xf>
    <xf numFmtId="0" fontId="32" fillId="0" borderId="16" xfId="0" applyFont="1" applyFill="1" applyBorder="1" applyAlignment="1">
      <alignment horizontal="center" vertical="center"/>
    </xf>
    <xf numFmtId="0" fontId="32" fillId="0" borderId="13" xfId="0" applyFont="1" applyFill="1" applyBorder="1" applyAlignment="1">
      <alignment horizontal="center" vertical="center"/>
    </xf>
    <xf numFmtId="0" fontId="32" fillId="0" borderId="18" xfId="0" applyFont="1" applyFill="1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0" xfId="0" applyFont="1" applyFill="1" applyAlignment="1">
      <alignment horizontal="center"/>
    </xf>
    <xf numFmtId="0" fontId="25" fillId="0" borderId="0" xfId="0" applyFont="1" applyFill="1" applyAlignment="1">
      <alignment horizontal="center" vertical="center"/>
    </xf>
    <xf numFmtId="0" fontId="26" fillId="0" borderId="0" xfId="0" applyFont="1" applyFill="1" applyAlignment="1">
      <alignment horizontal="center"/>
    </xf>
    <xf numFmtId="0" fontId="28" fillId="0" borderId="0" xfId="0" applyFont="1" applyFill="1" applyAlignment="1">
      <alignment horizontal="center"/>
    </xf>
    <xf numFmtId="0" fontId="19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20" fillId="24" borderId="10" xfId="0" applyFont="1" applyFill="1" applyBorder="1" applyAlignment="1">
      <alignment horizontal="center" vertical="center"/>
    </xf>
    <xf numFmtId="0" fontId="20" fillId="24" borderId="10" xfId="0" applyFont="1" applyFill="1" applyBorder="1" applyAlignment="1">
      <alignment horizontal="center" vertical="center" wrapText="1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_DT 2013 Khối ĐT" xfId="37"/>
    <cellStyle name="Note" xfId="38" builtinId="10" customBuiltin="1"/>
    <cellStyle name="Output" xfId="39" builtinId="21" customBuiltin="1"/>
    <cellStyle name="Title" xfId="40" builtinId="15" customBuiltin="1"/>
    <cellStyle name="Total" xfId="41" builtinId="25" customBuiltin="1"/>
    <cellStyle name="Warning Text" xfId="42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0</xdr:row>
      <xdr:rowOff>0</xdr:rowOff>
    </xdr:from>
    <xdr:to>
      <xdr:col>2</xdr:col>
      <xdr:colOff>0</xdr:colOff>
      <xdr:row>2</xdr:row>
      <xdr:rowOff>180975</xdr:rowOff>
    </xdr:to>
    <xdr:sp macro="" textlink="" fLocksText="0">
      <xdr:nvSpPr>
        <xdr:cNvPr id="8197" name="TextBox 5"/>
        <xdr:cNvSpPr txBox="1">
          <a:spLocks noChangeArrowheads="1"/>
        </xdr:cNvSpPr>
      </xdr:nvSpPr>
      <xdr:spPr bwMode="auto">
        <a:xfrm>
          <a:off x="695325" y="0"/>
          <a:ext cx="22669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962025</xdr:colOff>
      <xdr:row>2</xdr:row>
      <xdr:rowOff>28575</xdr:rowOff>
    </xdr:from>
    <xdr:to>
      <xdr:col>1</xdr:col>
      <xdr:colOff>1600200</xdr:colOff>
      <xdr:row>2</xdr:row>
      <xdr:rowOff>28575</xdr:rowOff>
    </xdr:to>
    <xdr:sp macro="" textlink="">
      <xdr:nvSpPr>
        <xdr:cNvPr id="8203" name="Line 34"/>
        <xdr:cNvSpPr>
          <a:spLocks noChangeShapeType="1"/>
        </xdr:cNvSpPr>
      </xdr:nvSpPr>
      <xdr:spPr bwMode="auto">
        <a:xfrm>
          <a:off x="1543050" y="485775"/>
          <a:ext cx="638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247650</xdr:colOff>
      <xdr:row>0</xdr:row>
      <xdr:rowOff>0</xdr:rowOff>
    </xdr:from>
    <xdr:to>
      <xdr:col>4</xdr:col>
      <xdr:colOff>971550</xdr:colOff>
      <xdr:row>2</xdr:row>
      <xdr:rowOff>66675</xdr:rowOff>
    </xdr:to>
    <xdr:sp macro="" textlink="" fLocksText="0">
      <xdr:nvSpPr>
        <xdr:cNvPr id="8199" name="TextBox 7"/>
        <xdr:cNvSpPr txBox="1">
          <a:spLocks noChangeArrowheads="1"/>
        </xdr:cNvSpPr>
      </xdr:nvSpPr>
      <xdr:spPr bwMode="auto">
        <a:xfrm>
          <a:off x="3209925" y="0"/>
          <a:ext cx="281940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962025</xdr:colOff>
      <xdr:row>1</xdr:row>
      <xdr:rowOff>142875</xdr:rowOff>
    </xdr:from>
    <xdr:to>
      <xdr:col>4</xdr:col>
      <xdr:colOff>228600</xdr:colOff>
      <xdr:row>1</xdr:row>
      <xdr:rowOff>142875</xdr:rowOff>
    </xdr:to>
    <xdr:sp macro="" textlink="">
      <xdr:nvSpPr>
        <xdr:cNvPr id="8205" name="Line 34"/>
        <xdr:cNvSpPr>
          <a:spLocks noChangeShapeType="1"/>
        </xdr:cNvSpPr>
      </xdr:nvSpPr>
      <xdr:spPr bwMode="auto">
        <a:xfrm>
          <a:off x="3924300" y="371475"/>
          <a:ext cx="13620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1</xdr:col>
      <xdr:colOff>200025</xdr:colOff>
      <xdr:row>2</xdr:row>
      <xdr:rowOff>19050</xdr:rowOff>
    </xdr:to>
    <xdr:pic>
      <xdr:nvPicPr>
        <xdr:cNvPr id="820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781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647700</xdr:colOff>
      <xdr:row>3</xdr:row>
      <xdr:rowOff>9525</xdr:rowOff>
    </xdr:from>
    <xdr:to>
      <xdr:col>2</xdr:col>
      <xdr:colOff>800100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1047750" y="600075"/>
          <a:ext cx="1819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95250</xdr:colOff>
      <xdr:row>2</xdr:row>
      <xdr:rowOff>9525</xdr:rowOff>
    </xdr:from>
    <xdr:to>
      <xdr:col>13</xdr:col>
      <xdr:colOff>419100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5934075" y="409575"/>
          <a:ext cx="1819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342900</xdr:colOff>
      <xdr:row>3</xdr:row>
      <xdr:rowOff>47625</xdr:rowOff>
    </xdr:to>
    <xdr:pic>
      <xdr:nvPicPr>
        <xdr:cNvPr id="7174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286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19050</xdr:colOff>
      <xdr:row>0</xdr:row>
      <xdr:rowOff>9525</xdr:rowOff>
    </xdr:from>
    <xdr:to>
      <xdr:col>7</xdr:col>
      <xdr:colOff>28575</xdr:colOff>
      <xdr:row>3</xdr:row>
      <xdr:rowOff>38100</xdr:rowOff>
    </xdr:to>
    <xdr:sp macro="" textlink="" fLocksText="0">
      <xdr:nvSpPr>
        <xdr:cNvPr id="7172" name="TextBox 2"/>
        <xdr:cNvSpPr txBox="1">
          <a:spLocks noChangeArrowheads="1"/>
        </xdr:cNvSpPr>
      </xdr:nvSpPr>
      <xdr:spPr bwMode="auto">
        <a:xfrm>
          <a:off x="19050" y="9525"/>
          <a:ext cx="36004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SỞ LAO ĐỘNG - TB&amp;XH BÌNH THUẬN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TRUNG CẤP NGHỀ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</a:t>
          </a:r>
        </a:p>
      </xdr:txBody>
    </xdr:sp>
    <xdr:clientData/>
  </xdr:twoCellAnchor>
  <xdr:twoCellAnchor>
    <xdr:from>
      <xdr:col>14</xdr:col>
      <xdr:colOff>76200</xdr:colOff>
      <xdr:row>0</xdr:row>
      <xdr:rowOff>19050</xdr:rowOff>
    </xdr:from>
    <xdr:to>
      <xdr:col>19</xdr:col>
      <xdr:colOff>0</xdr:colOff>
      <xdr:row>3</xdr:row>
      <xdr:rowOff>47625</xdr:rowOff>
    </xdr:to>
    <xdr:sp macro="" textlink="" fLocksText="0">
      <xdr:nvSpPr>
        <xdr:cNvPr id="7173" name="TextBox 3"/>
        <xdr:cNvSpPr txBox="1">
          <a:spLocks noChangeArrowheads="1"/>
        </xdr:cNvSpPr>
      </xdr:nvSpPr>
      <xdr:spPr bwMode="auto">
        <a:xfrm>
          <a:off x="5867400" y="19050"/>
          <a:ext cx="31527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9"/>
  <sheetViews>
    <sheetView showGridLines="0" view="pageBreakPreview" zoomScaleNormal="100" zoomScaleSheetLayoutView="100" workbookViewId="0">
      <selection activeCell="I4" sqref="I4"/>
    </sheetView>
  </sheetViews>
  <sheetFormatPr defaultRowHeight="12.75" x14ac:dyDescent="0.2"/>
  <cols>
    <col min="1" max="1" width="8.7109375" style="13" customWidth="1"/>
    <col min="2" max="2" width="35.7109375" style="13" customWidth="1"/>
    <col min="3" max="5" width="15.7109375" style="13" customWidth="1"/>
    <col min="6" max="16384" width="9.140625" style="13"/>
  </cols>
  <sheetData>
    <row r="1" spans="1:5" ht="18" customHeight="1" x14ac:dyDescent="0.2">
      <c r="A1" s="13" t="s">
        <v>440</v>
      </c>
    </row>
    <row r="2" spans="1:5" ht="18" customHeight="1" x14ac:dyDescent="0.2"/>
    <row r="3" spans="1:5" ht="18" customHeight="1" x14ac:dyDescent="0.2"/>
    <row r="4" spans="1:5" ht="35.1" customHeight="1" x14ac:dyDescent="0.2">
      <c r="A4" s="105" t="s">
        <v>58</v>
      </c>
      <c r="B4" s="105"/>
      <c r="C4" s="105"/>
      <c r="D4" s="105"/>
      <c r="E4" s="105"/>
    </row>
    <row r="5" spans="1:5" ht="15" customHeight="1" x14ac:dyDescent="0.2">
      <c r="A5" s="11"/>
      <c r="B5" s="11"/>
      <c r="C5" s="11"/>
      <c r="D5" s="11"/>
      <c r="E5" s="11"/>
    </row>
    <row r="6" spans="1:5" ht="20.100000000000001" customHeight="1" x14ac:dyDescent="0.2">
      <c r="A6" s="106" t="s">
        <v>63</v>
      </c>
      <c r="B6" s="107"/>
      <c r="C6" s="12" t="s">
        <v>64</v>
      </c>
      <c r="D6" s="12" t="s">
        <v>65</v>
      </c>
      <c r="E6" s="12" t="s">
        <v>66</v>
      </c>
    </row>
    <row r="7" spans="1:5" ht="20.100000000000001" customHeight="1" x14ac:dyDescent="0.2">
      <c r="A7" s="108"/>
      <c r="B7" s="109"/>
      <c r="C7" s="12">
        <f>SUM(C29,C48,C81,C121,C180,C187,C193,C201,C207,C213,C224,C236,C250,C261,C269,C276,C288,C300,C306,C333,C408,C413,C449)</f>
        <v>11818</v>
      </c>
      <c r="D7" s="12">
        <f>SUM(D29,D48,D81,D121,D180,D187,D193,D201,D207,D213,D224,D236,D250,D261,D269,D276,D288,D300,D306,D333,D408,D413,D449)</f>
        <v>1289</v>
      </c>
      <c r="E7" s="12">
        <f>SUM(E29,E48,E81,E121,E180,E187,E193,E201,E207,E213,E224,E236,E250,E261,E269,E276,E288,E300,E306,E333,E408,E413,E449)</f>
        <v>13107</v>
      </c>
    </row>
    <row r="8" spans="1:5" ht="20.100000000000001" customHeight="1" x14ac:dyDescent="0.2">
      <c r="A8" s="26" t="s">
        <v>0</v>
      </c>
      <c r="B8" s="27" t="s">
        <v>62</v>
      </c>
      <c r="C8" s="27" t="s">
        <v>60</v>
      </c>
      <c r="D8" s="27" t="s">
        <v>61</v>
      </c>
      <c r="E8" s="27" t="s">
        <v>59</v>
      </c>
    </row>
    <row r="9" spans="1:5" s="15" customFormat="1" ht="15.95" customHeight="1" x14ac:dyDescent="0.2">
      <c r="A9" s="101" t="s">
        <v>421</v>
      </c>
      <c r="B9" s="102"/>
      <c r="C9" s="102"/>
      <c r="D9" s="102"/>
      <c r="E9" s="103"/>
    </row>
    <row r="10" spans="1:5" s="15" customFormat="1" ht="15.95" customHeight="1" x14ac:dyDescent="0.2">
      <c r="A10" s="101" t="s">
        <v>396</v>
      </c>
      <c r="B10" s="102"/>
      <c r="C10" s="102"/>
      <c r="D10" s="102"/>
      <c r="E10" s="103"/>
    </row>
    <row r="11" spans="1:5" s="15" customFormat="1" ht="15.95" customHeight="1" x14ac:dyDescent="0.2">
      <c r="A11" s="16">
        <v>1</v>
      </c>
      <c r="B11" s="17" t="s">
        <v>435</v>
      </c>
      <c r="C11" s="18">
        <v>3</v>
      </c>
      <c r="D11" s="18">
        <v>0</v>
      </c>
      <c r="E11" s="18">
        <f t="shared" ref="E11:E28" si="0">SUM(C11:D11)</f>
        <v>3</v>
      </c>
    </row>
    <row r="12" spans="1:5" s="15" customFormat="1" ht="15.95" customHeight="1" x14ac:dyDescent="0.2">
      <c r="A12" s="16">
        <v>2</v>
      </c>
      <c r="B12" s="17" t="s">
        <v>434</v>
      </c>
      <c r="C12" s="18">
        <v>13</v>
      </c>
      <c r="D12" s="18">
        <v>0</v>
      </c>
      <c r="E12" s="18">
        <f t="shared" si="0"/>
        <v>13</v>
      </c>
    </row>
    <row r="13" spans="1:5" s="15" customFormat="1" ht="15.95" customHeight="1" x14ac:dyDescent="0.2">
      <c r="A13" s="16">
        <v>3</v>
      </c>
      <c r="B13" s="17" t="s">
        <v>433</v>
      </c>
      <c r="C13" s="18">
        <v>6</v>
      </c>
      <c r="D13" s="18">
        <v>0</v>
      </c>
      <c r="E13" s="18">
        <f t="shared" si="0"/>
        <v>6</v>
      </c>
    </row>
    <row r="14" spans="1:5" s="15" customFormat="1" ht="15.95" customHeight="1" x14ac:dyDescent="0.2">
      <c r="A14" s="16">
        <v>4</v>
      </c>
      <c r="B14" s="17" t="s">
        <v>432</v>
      </c>
      <c r="C14" s="18">
        <v>13</v>
      </c>
      <c r="D14" s="18">
        <v>0</v>
      </c>
      <c r="E14" s="18">
        <f t="shared" si="0"/>
        <v>13</v>
      </c>
    </row>
    <row r="15" spans="1:5" s="15" customFormat="1" ht="15.95" customHeight="1" x14ac:dyDescent="0.2">
      <c r="A15" s="16">
        <v>5</v>
      </c>
      <c r="B15" s="17" t="s">
        <v>431</v>
      </c>
      <c r="C15" s="18">
        <v>4</v>
      </c>
      <c r="D15" s="18">
        <v>0</v>
      </c>
      <c r="E15" s="18">
        <f t="shared" si="0"/>
        <v>4</v>
      </c>
    </row>
    <row r="16" spans="1:5" s="15" customFormat="1" ht="15.95" customHeight="1" x14ac:dyDescent="0.2">
      <c r="A16" s="16">
        <v>6</v>
      </c>
      <c r="B16" s="17" t="s">
        <v>429</v>
      </c>
      <c r="C16" s="18">
        <v>3</v>
      </c>
      <c r="D16" s="18">
        <v>0</v>
      </c>
      <c r="E16" s="18">
        <f t="shared" si="0"/>
        <v>3</v>
      </c>
    </row>
    <row r="17" spans="1:5" s="15" customFormat="1" ht="15.95" customHeight="1" x14ac:dyDescent="0.2">
      <c r="A17" s="16">
        <v>7</v>
      </c>
      <c r="B17" s="17" t="s">
        <v>439</v>
      </c>
      <c r="C17" s="18">
        <v>5</v>
      </c>
      <c r="D17" s="18">
        <v>0</v>
      </c>
      <c r="E17" s="18">
        <f t="shared" si="0"/>
        <v>5</v>
      </c>
    </row>
    <row r="18" spans="1:5" s="15" customFormat="1" ht="15.95" customHeight="1" x14ac:dyDescent="0.2">
      <c r="A18" s="16">
        <v>8</v>
      </c>
      <c r="B18" s="17" t="s">
        <v>438</v>
      </c>
      <c r="C18" s="18">
        <v>2</v>
      </c>
      <c r="D18" s="18">
        <v>0</v>
      </c>
      <c r="E18" s="18">
        <f t="shared" si="0"/>
        <v>2</v>
      </c>
    </row>
    <row r="19" spans="1:5" s="15" customFormat="1" ht="15.95" customHeight="1" x14ac:dyDescent="0.2">
      <c r="A19" s="16">
        <v>9</v>
      </c>
      <c r="B19" s="17" t="s">
        <v>437</v>
      </c>
      <c r="C19" s="18">
        <v>12</v>
      </c>
      <c r="D19" s="18">
        <v>0</v>
      </c>
      <c r="E19" s="18">
        <f t="shared" si="0"/>
        <v>12</v>
      </c>
    </row>
    <row r="20" spans="1:5" s="15" customFormat="1" ht="15.95" customHeight="1" x14ac:dyDescent="0.2">
      <c r="A20" s="16">
        <v>10</v>
      </c>
      <c r="B20" s="17" t="s">
        <v>436</v>
      </c>
      <c r="C20" s="18">
        <v>9</v>
      </c>
      <c r="D20" s="18">
        <v>0</v>
      </c>
      <c r="E20" s="18">
        <f t="shared" si="0"/>
        <v>9</v>
      </c>
    </row>
    <row r="21" spans="1:5" s="15" customFormat="1" ht="15.95" customHeight="1" x14ac:dyDescent="0.2">
      <c r="A21" s="16">
        <v>11</v>
      </c>
      <c r="B21" s="17" t="s">
        <v>428</v>
      </c>
      <c r="C21" s="18">
        <v>4</v>
      </c>
      <c r="D21" s="18">
        <v>0</v>
      </c>
      <c r="E21" s="18">
        <f t="shared" si="0"/>
        <v>4</v>
      </c>
    </row>
    <row r="22" spans="1:5" s="15" customFormat="1" ht="15.95" customHeight="1" x14ac:dyDescent="0.2">
      <c r="A22" s="16">
        <v>12</v>
      </c>
      <c r="B22" s="17" t="s">
        <v>427</v>
      </c>
      <c r="C22" s="18">
        <v>8</v>
      </c>
      <c r="D22" s="18">
        <v>0</v>
      </c>
      <c r="E22" s="18">
        <f t="shared" si="0"/>
        <v>8</v>
      </c>
    </row>
    <row r="23" spans="1:5" s="15" customFormat="1" ht="15.95" customHeight="1" x14ac:dyDescent="0.2">
      <c r="A23" s="16">
        <v>13</v>
      </c>
      <c r="B23" s="17" t="s">
        <v>426</v>
      </c>
      <c r="C23" s="18">
        <v>10</v>
      </c>
      <c r="D23" s="18">
        <v>0</v>
      </c>
      <c r="E23" s="18">
        <f t="shared" si="0"/>
        <v>10</v>
      </c>
    </row>
    <row r="24" spans="1:5" s="15" customFormat="1" ht="15.95" customHeight="1" x14ac:dyDescent="0.2">
      <c r="A24" s="16">
        <v>14</v>
      </c>
      <c r="B24" s="17" t="s">
        <v>430</v>
      </c>
      <c r="C24" s="18">
        <v>0</v>
      </c>
      <c r="D24" s="18">
        <v>3</v>
      </c>
      <c r="E24" s="18">
        <f t="shared" si="0"/>
        <v>3</v>
      </c>
    </row>
    <row r="25" spans="1:5" s="15" customFormat="1" ht="15.95" customHeight="1" x14ac:dyDescent="0.2">
      <c r="A25" s="16">
        <v>15</v>
      </c>
      <c r="B25" s="17" t="s">
        <v>423</v>
      </c>
      <c r="C25" s="18">
        <v>5</v>
      </c>
      <c r="D25" s="18">
        <v>1</v>
      </c>
      <c r="E25" s="18">
        <f t="shared" si="0"/>
        <v>6</v>
      </c>
    </row>
    <row r="26" spans="1:5" s="15" customFormat="1" ht="15.95" customHeight="1" x14ac:dyDescent="0.2">
      <c r="A26" s="16">
        <v>16</v>
      </c>
      <c r="B26" s="17" t="s">
        <v>422</v>
      </c>
      <c r="C26" s="18">
        <v>5</v>
      </c>
      <c r="D26" s="18">
        <v>0</v>
      </c>
      <c r="E26" s="18">
        <f t="shared" si="0"/>
        <v>5</v>
      </c>
    </row>
    <row r="27" spans="1:5" s="15" customFormat="1" ht="15.95" customHeight="1" x14ac:dyDescent="0.2">
      <c r="A27" s="16">
        <v>17</v>
      </c>
      <c r="B27" s="17" t="s">
        <v>425</v>
      </c>
      <c r="C27" s="18">
        <v>4</v>
      </c>
      <c r="D27" s="18">
        <v>0</v>
      </c>
      <c r="E27" s="18">
        <f t="shared" si="0"/>
        <v>4</v>
      </c>
    </row>
    <row r="28" spans="1:5" s="15" customFormat="1" ht="15.95" customHeight="1" x14ac:dyDescent="0.2">
      <c r="A28" s="16">
        <v>18</v>
      </c>
      <c r="B28" s="17" t="s">
        <v>424</v>
      </c>
      <c r="C28" s="18">
        <v>3</v>
      </c>
      <c r="D28" s="18">
        <v>0</v>
      </c>
      <c r="E28" s="18">
        <f t="shared" si="0"/>
        <v>3</v>
      </c>
    </row>
    <row r="29" spans="1:5" s="15" customFormat="1" ht="15.95" customHeight="1" x14ac:dyDescent="0.2">
      <c r="A29" s="14" t="s">
        <v>59</v>
      </c>
      <c r="B29" s="19"/>
      <c r="C29" s="28">
        <f>SUM(C11:C28)</f>
        <v>109</v>
      </c>
      <c r="D29" s="28">
        <f>SUM(D11:D28)</f>
        <v>4</v>
      </c>
      <c r="E29" s="28">
        <f>SUM(E11:E28)</f>
        <v>113</v>
      </c>
    </row>
    <row r="30" spans="1:5" s="15" customFormat="1" ht="9.9499999999999993" customHeight="1" x14ac:dyDescent="0.2">
      <c r="A30" s="20"/>
      <c r="B30" s="21"/>
      <c r="C30" s="22"/>
      <c r="D30" s="22"/>
      <c r="E30" s="22"/>
    </row>
    <row r="31" spans="1:5" s="15" customFormat="1" ht="15.95" customHeight="1" x14ac:dyDescent="0.2">
      <c r="A31" s="101" t="s">
        <v>395</v>
      </c>
      <c r="B31" s="102"/>
      <c r="C31" s="102"/>
      <c r="D31" s="102"/>
      <c r="E31" s="103"/>
    </row>
    <row r="32" spans="1:5" s="15" customFormat="1" ht="15.95" customHeight="1" x14ac:dyDescent="0.2">
      <c r="A32" s="101" t="s">
        <v>396</v>
      </c>
      <c r="B32" s="102"/>
      <c r="C32" s="102"/>
      <c r="D32" s="102"/>
      <c r="E32" s="103"/>
    </row>
    <row r="33" spans="1:5" s="15" customFormat="1" ht="15.95" customHeight="1" x14ac:dyDescent="0.2">
      <c r="A33" s="16">
        <v>1</v>
      </c>
      <c r="B33" s="17" t="s">
        <v>399</v>
      </c>
      <c r="C33" s="18">
        <v>14</v>
      </c>
      <c r="D33" s="18">
        <v>0</v>
      </c>
      <c r="E33" s="18">
        <f>SUM(C33:D33)</f>
        <v>14</v>
      </c>
    </row>
    <row r="34" spans="1:5" s="15" customFormat="1" ht="15.95" customHeight="1" x14ac:dyDescent="0.2">
      <c r="A34" s="16">
        <v>2</v>
      </c>
      <c r="B34" s="17" t="s">
        <v>400</v>
      </c>
      <c r="C34" s="18">
        <v>4</v>
      </c>
      <c r="D34" s="18">
        <v>0</v>
      </c>
      <c r="E34" s="18">
        <f>SUM(C34:D34)</f>
        <v>4</v>
      </c>
    </row>
    <row r="35" spans="1:5" s="15" customFormat="1" ht="15.95" customHeight="1" x14ac:dyDescent="0.2">
      <c r="A35" s="16">
        <v>3</v>
      </c>
      <c r="B35" s="17" t="s">
        <v>397</v>
      </c>
      <c r="C35" s="18">
        <v>2</v>
      </c>
      <c r="D35" s="18">
        <v>0</v>
      </c>
      <c r="E35" s="18">
        <f t="shared" ref="E35:E47" si="1">SUM(C35:D35)</f>
        <v>2</v>
      </c>
    </row>
    <row r="36" spans="1:5" s="15" customFormat="1" ht="15.95" customHeight="1" x14ac:dyDescent="0.2">
      <c r="A36" s="16">
        <v>4</v>
      </c>
      <c r="B36" s="17" t="s">
        <v>398</v>
      </c>
      <c r="C36" s="18">
        <v>7</v>
      </c>
      <c r="D36" s="18">
        <v>0</v>
      </c>
      <c r="E36" s="18">
        <f t="shared" si="1"/>
        <v>7</v>
      </c>
    </row>
    <row r="37" spans="1:5" s="15" customFormat="1" ht="15.95" customHeight="1" x14ac:dyDescent="0.2">
      <c r="A37" s="16">
        <v>5</v>
      </c>
      <c r="B37" s="17" t="s">
        <v>401</v>
      </c>
      <c r="C37" s="18">
        <v>7</v>
      </c>
      <c r="D37" s="18">
        <v>0</v>
      </c>
      <c r="E37" s="18">
        <f t="shared" si="1"/>
        <v>7</v>
      </c>
    </row>
    <row r="38" spans="1:5" s="15" customFormat="1" ht="15.95" customHeight="1" x14ac:dyDescent="0.2">
      <c r="A38" s="16">
        <v>6</v>
      </c>
      <c r="B38" s="17" t="s">
        <v>402</v>
      </c>
      <c r="C38" s="18">
        <v>11</v>
      </c>
      <c r="D38" s="18">
        <v>0</v>
      </c>
      <c r="E38" s="18">
        <f t="shared" si="1"/>
        <v>11</v>
      </c>
    </row>
    <row r="39" spans="1:5" s="15" customFormat="1" ht="15.95" customHeight="1" x14ac:dyDescent="0.2">
      <c r="A39" s="16">
        <v>7</v>
      </c>
      <c r="B39" s="17" t="s">
        <v>403</v>
      </c>
      <c r="C39" s="18">
        <v>13</v>
      </c>
      <c r="D39" s="18">
        <v>0</v>
      </c>
      <c r="E39" s="18">
        <f t="shared" si="1"/>
        <v>13</v>
      </c>
    </row>
    <row r="40" spans="1:5" s="15" customFormat="1" ht="15.95" customHeight="1" x14ac:dyDescent="0.2">
      <c r="A40" s="16">
        <v>8</v>
      </c>
      <c r="B40" s="17" t="s">
        <v>404</v>
      </c>
      <c r="C40" s="18">
        <v>13</v>
      </c>
      <c r="D40" s="18">
        <v>0</v>
      </c>
      <c r="E40" s="18">
        <f t="shared" si="1"/>
        <v>13</v>
      </c>
    </row>
    <row r="41" spans="1:5" s="15" customFormat="1" ht="15.95" customHeight="1" x14ac:dyDescent="0.2">
      <c r="A41" s="16">
        <v>9</v>
      </c>
      <c r="B41" s="17" t="s">
        <v>405</v>
      </c>
      <c r="C41" s="18">
        <v>14</v>
      </c>
      <c r="D41" s="18">
        <v>0</v>
      </c>
      <c r="E41" s="18">
        <f t="shared" si="1"/>
        <v>14</v>
      </c>
    </row>
    <row r="42" spans="1:5" s="15" customFormat="1" ht="15.95" customHeight="1" x14ac:dyDescent="0.2">
      <c r="A42" s="16">
        <v>10</v>
      </c>
      <c r="B42" s="17" t="s">
        <v>406</v>
      </c>
      <c r="C42" s="18">
        <v>17</v>
      </c>
      <c r="D42" s="18">
        <v>0</v>
      </c>
      <c r="E42" s="18">
        <f t="shared" si="1"/>
        <v>17</v>
      </c>
    </row>
    <row r="43" spans="1:5" s="15" customFormat="1" ht="15.95" customHeight="1" x14ac:dyDescent="0.2">
      <c r="A43" s="16">
        <v>11</v>
      </c>
      <c r="B43" s="17" t="s">
        <v>407</v>
      </c>
      <c r="C43" s="18">
        <v>7</v>
      </c>
      <c r="D43" s="18">
        <v>0</v>
      </c>
      <c r="E43" s="18">
        <f t="shared" si="1"/>
        <v>7</v>
      </c>
    </row>
    <row r="44" spans="1:5" s="15" customFormat="1" ht="15.95" customHeight="1" x14ac:dyDescent="0.2">
      <c r="A44" s="16">
        <v>12</v>
      </c>
      <c r="B44" s="17" t="s">
        <v>408</v>
      </c>
      <c r="C44" s="18">
        <v>12</v>
      </c>
      <c r="D44" s="18">
        <v>0</v>
      </c>
      <c r="E44" s="18">
        <f t="shared" si="1"/>
        <v>12</v>
      </c>
    </row>
    <row r="45" spans="1:5" s="15" customFormat="1" ht="15.95" customHeight="1" x14ac:dyDescent="0.2">
      <c r="A45" s="16">
        <v>13</v>
      </c>
      <c r="B45" s="17" t="s">
        <v>409</v>
      </c>
      <c r="C45" s="18">
        <v>0</v>
      </c>
      <c r="D45" s="18">
        <v>1</v>
      </c>
      <c r="E45" s="18">
        <f t="shared" si="1"/>
        <v>1</v>
      </c>
    </row>
    <row r="46" spans="1:5" s="15" customFormat="1" ht="15.95" customHeight="1" x14ac:dyDescent="0.2">
      <c r="A46" s="16">
        <v>14</v>
      </c>
      <c r="B46" s="17" t="s">
        <v>410</v>
      </c>
      <c r="C46" s="18">
        <v>6</v>
      </c>
      <c r="D46" s="18">
        <v>0</v>
      </c>
      <c r="E46" s="18">
        <f t="shared" si="1"/>
        <v>6</v>
      </c>
    </row>
    <row r="47" spans="1:5" s="15" customFormat="1" ht="15.95" customHeight="1" x14ac:dyDescent="0.2">
      <c r="A47" s="16">
        <v>15</v>
      </c>
      <c r="B47" s="17" t="s">
        <v>411</v>
      </c>
      <c r="C47" s="18">
        <v>7</v>
      </c>
      <c r="D47" s="18">
        <v>0</v>
      </c>
      <c r="E47" s="18">
        <f t="shared" si="1"/>
        <v>7</v>
      </c>
    </row>
    <row r="48" spans="1:5" s="15" customFormat="1" ht="15.95" customHeight="1" x14ac:dyDescent="0.2">
      <c r="A48" s="14" t="s">
        <v>59</v>
      </c>
      <c r="B48" s="19"/>
      <c r="C48" s="28">
        <f>SUM(C33:C47)</f>
        <v>134</v>
      </c>
      <c r="D48" s="28">
        <f>SUM(D33:D47)</f>
        <v>1</v>
      </c>
      <c r="E48" s="28">
        <f>SUM(E33:E47)</f>
        <v>135</v>
      </c>
    </row>
    <row r="49" spans="1:5" s="15" customFormat="1" ht="9.9499999999999993" customHeight="1" x14ac:dyDescent="0.2">
      <c r="A49" s="20"/>
      <c r="B49" s="21"/>
      <c r="C49" s="22"/>
      <c r="D49" s="22"/>
      <c r="E49" s="22"/>
    </row>
    <row r="50" spans="1:5" s="15" customFormat="1" ht="15.95" customHeight="1" x14ac:dyDescent="0.2">
      <c r="A50" s="101" t="s">
        <v>341</v>
      </c>
      <c r="B50" s="102"/>
      <c r="C50" s="102"/>
      <c r="D50" s="102"/>
      <c r="E50" s="103"/>
    </row>
    <row r="51" spans="1:5" s="15" customFormat="1" ht="15.95" customHeight="1" x14ac:dyDescent="0.2">
      <c r="A51" s="101" t="s">
        <v>396</v>
      </c>
      <c r="B51" s="102"/>
      <c r="C51" s="102"/>
      <c r="D51" s="102"/>
      <c r="E51" s="103"/>
    </row>
    <row r="52" spans="1:5" s="15" customFormat="1" ht="15.95" customHeight="1" x14ac:dyDescent="0.2">
      <c r="A52" s="16">
        <v>1</v>
      </c>
      <c r="B52" s="17" t="s">
        <v>366</v>
      </c>
      <c r="C52" s="18">
        <v>46</v>
      </c>
      <c r="D52" s="18">
        <v>0</v>
      </c>
      <c r="E52" s="18">
        <f t="shared" ref="E52:E80" si="2">SUM(C52:D52)</f>
        <v>46</v>
      </c>
    </row>
    <row r="53" spans="1:5" s="15" customFormat="1" ht="15.95" customHeight="1" x14ac:dyDescent="0.2">
      <c r="A53" s="16">
        <v>2</v>
      </c>
      <c r="B53" s="17" t="s">
        <v>367</v>
      </c>
      <c r="C53" s="18">
        <v>37</v>
      </c>
      <c r="D53" s="18">
        <v>0</v>
      </c>
      <c r="E53" s="18">
        <f t="shared" si="2"/>
        <v>37</v>
      </c>
    </row>
    <row r="54" spans="1:5" s="15" customFormat="1" ht="15.95" customHeight="1" x14ac:dyDescent="0.2">
      <c r="A54" s="16">
        <v>3</v>
      </c>
      <c r="B54" s="17" t="s">
        <v>368</v>
      </c>
      <c r="C54" s="18">
        <v>38</v>
      </c>
      <c r="D54" s="18">
        <v>0</v>
      </c>
      <c r="E54" s="18">
        <f t="shared" si="2"/>
        <v>38</v>
      </c>
    </row>
    <row r="55" spans="1:5" s="15" customFormat="1" ht="15.95" customHeight="1" x14ac:dyDescent="0.2">
      <c r="A55" s="16">
        <v>4</v>
      </c>
      <c r="B55" s="17" t="s">
        <v>369</v>
      </c>
      <c r="C55" s="18">
        <v>30</v>
      </c>
      <c r="D55" s="18">
        <v>0</v>
      </c>
      <c r="E55" s="18">
        <f t="shared" si="2"/>
        <v>30</v>
      </c>
    </row>
    <row r="56" spans="1:5" s="15" customFormat="1" ht="15.95" customHeight="1" x14ac:dyDescent="0.2">
      <c r="A56" s="16">
        <v>5</v>
      </c>
      <c r="B56" s="17" t="s">
        <v>370</v>
      </c>
      <c r="C56" s="18">
        <v>29</v>
      </c>
      <c r="D56" s="18">
        <v>0</v>
      </c>
      <c r="E56" s="18">
        <f t="shared" si="2"/>
        <v>29</v>
      </c>
    </row>
    <row r="57" spans="1:5" s="15" customFormat="1" ht="15.95" customHeight="1" x14ac:dyDescent="0.2">
      <c r="A57" s="16">
        <v>6</v>
      </c>
      <c r="B57" s="17" t="s">
        <v>365</v>
      </c>
      <c r="C57" s="18">
        <v>20</v>
      </c>
      <c r="D57" s="18">
        <v>0</v>
      </c>
      <c r="E57" s="18">
        <f t="shared" si="2"/>
        <v>20</v>
      </c>
    </row>
    <row r="58" spans="1:5" s="15" customFormat="1" ht="15.95" customHeight="1" x14ac:dyDescent="0.2">
      <c r="A58" s="16"/>
      <c r="B58" s="17" t="s">
        <v>349</v>
      </c>
      <c r="C58" s="18">
        <v>1</v>
      </c>
      <c r="D58" s="18">
        <v>0</v>
      </c>
      <c r="E58" s="18">
        <f t="shared" si="2"/>
        <v>1</v>
      </c>
    </row>
    <row r="59" spans="1:5" s="15" customFormat="1" ht="15.95" customHeight="1" x14ac:dyDescent="0.2">
      <c r="A59" s="16">
        <v>7</v>
      </c>
      <c r="B59" s="17" t="s">
        <v>347</v>
      </c>
      <c r="C59" s="18">
        <v>18</v>
      </c>
      <c r="D59" s="18">
        <v>0</v>
      </c>
      <c r="E59" s="18">
        <f t="shared" si="2"/>
        <v>18</v>
      </c>
    </row>
    <row r="60" spans="1:5" s="15" customFormat="1" ht="15.95" customHeight="1" x14ac:dyDescent="0.2">
      <c r="A60" s="16">
        <v>8</v>
      </c>
      <c r="B60" s="17" t="s">
        <v>348</v>
      </c>
      <c r="C60" s="18">
        <v>34</v>
      </c>
      <c r="D60" s="18">
        <v>0</v>
      </c>
      <c r="E60" s="18">
        <f t="shared" si="2"/>
        <v>34</v>
      </c>
    </row>
    <row r="61" spans="1:5" s="15" customFormat="1" ht="15.95" customHeight="1" x14ac:dyDescent="0.2">
      <c r="A61" s="16">
        <v>9</v>
      </c>
      <c r="B61" s="17" t="s">
        <v>359</v>
      </c>
      <c r="C61" s="18">
        <v>20</v>
      </c>
      <c r="D61" s="18">
        <v>0</v>
      </c>
      <c r="E61" s="18">
        <f t="shared" si="2"/>
        <v>20</v>
      </c>
    </row>
    <row r="62" spans="1:5" s="15" customFormat="1" ht="15.95" customHeight="1" x14ac:dyDescent="0.2">
      <c r="A62" s="16">
        <v>10</v>
      </c>
      <c r="B62" s="17" t="s">
        <v>358</v>
      </c>
      <c r="C62" s="18">
        <v>19</v>
      </c>
      <c r="D62" s="18">
        <v>0</v>
      </c>
      <c r="E62" s="18">
        <f t="shared" si="2"/>
        <v>19</v>
      </c>
    </row>
    <row r="63" spans="1:5" s="15" customFormat="1" ht="15.95" customHeight="1" x14ac:dyDescent="0.2">
      <c r="A63" s="16">
        <v>11</v>
      </c>
      <c r="B63" s="17" t="s">
        <v>353</v>
      </c>
      <c r="C63" s="18">
        <v>30</v>
      </c>
      <c r="D63" s="18">
        <v>0</v>
      </c>
      <c r="E63" s="18">
        <f t="shared" si="2"/>
        <v>30</v>
      </c>
    </row>
    <row r="64" spans="1:5" s="15" customFormat="1" ht="15.95" customHeight="1" x14ac:dyDescent="0.2">
      <c r="A64" s="16">
        <v>12</v>
      </c>
      <c r="B64" s="17" t="s">
        <v>354</v>
      </c>
      <c r="C64" s="18">
        <v>31</v>
      </c>
      <c r="D64" s="18">
        <v>0</v>
      </c>
      <c r="E64" s="18">
        <f t="shared" si="2"/>
        <v>31</v>
      </c>
    </row>
    <row r="65" spans="1:5" s="15" customFormat="1" ht="15.95" customHeight="1" x14ac:dyDescent="0.2">
      <c r="A65" s="16">
        <v>13</v>
      </c>
      <c r="B65" s="17" t="s">
        <v>355</v>
      </c>
      <c r="C65" s="18">
        <v>28</v>
      </c>
      <c r="D65" s="18">
        <v>0</v>
      </c>
      <c r="E65" s="18">
        <f t="shared" si="2"/>
        <v>28</v>
      </c>
    </row>
    <row r="66" spans="1:5" s="15" customFormat="1" ht="15.95" customHeight="1" x14ac:dyDescent="0.2">
      <c r="A66" s="16">
        <v>14</v>
      </c>
      <c r="B66" s="17" t="s">
        <v>356</v>
      </c>
      <c r="C66" s="18">
        <v>23</v>
      </c>
      <c r="D66" s="18">
        <v>0</v>
      </c>
      <c r="E66" s="18">
        <f t="shared" si="2"/>
        <v>23</v>
      </c>
    </row>
    <row r="67" spans="1:5" s="15" customFormat="1" ht="15.95" customHeight="1" x14ac:dyDescent="0.2">
      <c r="A67" s="16">
        <v>15</v>
      </c>
      <c r="B67" s="17" t="s">
        <v>357</v>
      </c>
      <c r="C67" s="18">
        <v>31</v>
      </c>
      <c r="D67" s="18">
        <v>0</v>
      </c>
      <c r="E67" s="18">
        <f t="shared" si="2"/>
        <v>31</v>
      </c>
    </row>
    <row r="68" spans="1:5" s="15" customFormat="1" ht="15.95" customHeight="1" x14ac:dyDescent="0.2">
      <c r="A68" s="16">
        <v>16</v>
      </c>
      <c r="B68" s="17" t="s">
        <v>342</v>
      </c>
      <c r="C68" s="18">
        <v>18</v>
      </c>
      <c r="D68" s="18">
        <v>0</v>
      </c>
      <c r="E68" s="18">
        <f t="shared" si="2"/>
        <v>18</v>
      </c>
    </row>
    <row r="69" spans="1:5" s="15" customFormat="1" ht="15.95" customHeight="1" x14ac:dyDescent="0.2">
      <c r="A69" s="16">
        <v>17</v>
      </c>
      <c r="B69" s="17" t="s">
        <v>346</v>
      </c>
      <c r="C69" s="18">
        <v>23</v>
      </c>
      <c r="D69" s="18">
        <v>0</v>
      </c>
      <c r="E69" s="18">
        <f t="shared" si="2"/>
        <v>23</v>
      </c>
    </row>
    <row r="70" spans="1:5" s="15" customFormat="1" ht="15.95" customHeight="1" x14ac:dyDescent="0.2">
      <c r="A70" s="16">
        <v>18</v>
      </c>
      <c r="B70" s="17" t="s">
        <v>345</v>
      </c>
      <c r="C70" s="18">
        <v>18</v>
      </c>
      <c r="D70" s="18">
        <v>0</v>
      </c>
      <c r="E70" s="18">
        <f t="shared" si="2"/>
        <v>18</v>
      </c>
    </row>
    <row r="71" spans="1:5" s="15" customFormat="1" ht="15.95" customHeight="1" x14ac:dyDescent="0.2">
      <c r="A71" s="16">
        <v>19</v>
      </c>
      <c r="B71" s="17" t="s">
        <v>343</v>
      </c>
      <c r="C71" s="18">
        <v>22</v>
      </c>
      <c r="D71" s="18">
        <v>0</v>
      </c>
      <c r="E71" s="18">
        <f t="shared" si="2"/>
        <v>22</v>
      </c>
    </row>
    <row r="72" spans="1:5" s="15" customFormat="1" ht="15.95" customHeight="1" x14ac:dyDescent="0.2">
      <c r="A72" s="16">
        <v>20</v>
      </c>
      <c r="B72" s="17" t="s">
        <v>344</v>
      </c>
      <c r="C72" s="18">
        <v>20</v>
      </c>
      <c r="D72" s="18">
        <v>0</v>
      </c>
      <c r="E72" s="18">
        <f t="shared" si="2"/>
        <v>20</v>
      </c>
    </row>
    <row r="73" spans="1:5" s="15" customFormat="1" ht="15.95" customHeight="1" x14ac:dyDescent="0.2">
      <c r="A73" s="16">
        <v>21</v>
      </c>
      <c r="B73" s="17" t="s">
        <v>352</v>
      </c>
      <c r="C73" s="18">
        <v>22</v>
      </c>
      <c r="D73" s="18">
        <v>0</v>
      </c>
      <c r="E73" s="18">
        <f t="shared" si="2"/>
        <v>22</v>
      </c>
    </row>
    <row r="74" spans="1:5" s="15" customFormat="1" ht="15.95" customHeight="1" x14ac:dyDescent="0.2">
      <c r="A74" s="16">
        <v>22</v>
      </c>
      <c r="B74" s="17" t="s">
        <v>350</v>
      </c>
      <c r="C74" s="18">
        <v>0</v>
      </c>
      <c r="D74" s="18">
        <v>1</v>
      </c>
      <c r="E74" s="18">
        <f t="shared" si="2"/>
        <v>1</v>
      </c>
    </row>
    <row r="75" spans="1:5" s="15" customFormat="1" ht="15.95" customHeight="1" x14ac:dyDescent="0.2">
      <c r="A75" s="16">
        <v>23</v>
      </c>
      <c r="B75" s="17" t="s">
        <v>351</v>
      </c>
      <c r="C75" s="18">
        <v>0</v>
      </c>
      <c r="D75" s="18">
        <v>5</v>
      </c>
      <c r="E75" s="18">
        <f t="shared" si="2"/>
        <v>5</v>
      </c>
    </row>
    <row r="76" spans="1:5" s="15" customFormat="1" ht="15.95" customHeight="1" x14ac:dyDescent="0.2">
      <c r="A76" s="16">
        <v>24</v>
      </c>
      <c r="B76" s="17" t="s">
        <v>361</v>
      </c>
      <c r="C76" s="18">
        <v>20</v>
      </c>
      <c r="D76" s="18">
        <v>0</v>
      </c>
      <c r="E76" s="18">
        <f t="shared" si="2"/>
        <v>20</v>
      </c>
    </row>
    <row r="77" spans="1:5" s="15" customFormat="1" ht="15.95" customHeight="1" x14ac:dyDescent="0.2">
      <c r="A77" s="16">
        <v>25</v>
      </c>
      <c r="B77" s="17" t="s">
        <v>362</v>
      </c>
      <c r="C77" s="18">
        <v>23</v>
      </c>
      <c r="D77" s="18">
        <v>1</v>
      </c>
      <c r="E77" s="18">
        <f t="shared" si="2"/>
        <v>24</v>
      </c>
    </row>
    <row r="78" spans="1:5" s="15" customFormat="1" ht="15.95" customHeight="1" x14ac:dyDescent="0.2">
      <c r="A78" s="16">
        <v>26</v>
      </c>
      <c r="B78" s="17" t="s">
        <v>363</v>
      </c>
      <c r="C78" s="18">
        <v>35</v>
      </c>
      <c r="D78" s="18">
        <v>0</v>
      </c>
      <c r="E78" s="18">
        <f t="shared" si="2"/>
        <v>35</v>
      </c>
    </row>
    <row r="79" spans="1:5" s="15" customFormat="1" ht="15.95" customHeight="1" x14ac:dyDescent="0.2">
      <c r="A79" s="16">
        <v>27</v>
      </c>
      <c r="B79" s="17" t="s">
        <v>364</v>
      </c>
      <c r="C79" s="18">
        <v>10</v>
      </c>
      <c r="D79" s="18">
        <v>1</v>
      </c>
      <c r="E79" s="18">
        <f t="shared" si="2"/>
        <v>11</v>
      </c>
    </row>
    <row r="80" spans="1:5" s="15" customFormat="1" ht="15.95" customHeight="1" x14ac:dyDescent="0.2">
      <c r="A80" s="16">
        <v>28</v>
      </c>
      <c r="B80" s="17" t="s">
        <v>360</v>
      </c>
      <c r="C80" s="18">
        <v>23</v>
      </c>
      <c r="D80" s="18">
        <v>2</v>
      </c>
      <c r="E80" s="18">
        <f t="shared" si="2"/>
        <v>25</v>
      </c>
    </row>
    <row r="81" spans="1:5" s="15" customFormat="1" ht="15.95" customHeight="1" x14ac:dyDescent="0.2">
      <c r="A81" s="14" t="s">
        <v>59</v>
      </c>
      <c r="B81" s="19"/>
      <c r="C81" s="28">
        <f>SUM(C52:C80)</f>
        <v>669</v>
      </c>
      <c r="D81" s="28">
        <f>SUM(D52:D80)</f>
        <v>10</v>
      </c>
      <c r="E81" s="28">
        <f>SUM(E52:E80)</f>
        <v>679</v>
      </c>
    </row>
    <row r="82" spans="1:5" s="15" customFormat="1" ht="9.9499999999999993" customHeight="1" x14ac:dyDescent="0.2">
      <c r="A82" s="20"/>
      <c r="B82" s="21"/>
      <c r="C82" s="22"/>
      <c r="D82" s="22"/>
      <c r="E82" s="22"/>
    </row>
    <row r="83" spans="1:5" s="15" customFormat="1" ht="15.95" customHeight="1" x14ac:dyDescent="0.2">
      <c r="A83" s="101" t="s">
        <v>276</v>
      </c>
      <c r="B83" s="102"/>
      <c r="C83" s="102"/>
      <c r="D83" s="102"/>
      <c r="E83" s="103"/>
    </row>
    <row r="84" spans="1:5" s="15" customFormat="1" ht="15.95" customHeight="1" x14ac:dyDescent="0.2">
      <c r="A84" s="101" t="s">
        <v>396</v>
      </c>
      <c r="B84" s="102"/>
      <c r="C84" s="102"/>
      <c r="D84" s="102"/>
      <c r="E84" s="103"/>
    </row>
    <row r="85" spans="1:5" s="15" customFormat="1" ht="15.6" customHeight="1" x14ac:dyDescent="0.2">
      <c r="A85" s="16">
        <v>1</v>
      </c>
      <c r="B85" s="17" t="s">
        <v>313</v>
      </c>
      <c r="C85" s="18">
        <v>52</v>
      </c>
      <c r="D85" s="18">
        <v>0</v>
      </c>
      <c r="E85" s="18">
        <f t="shared" ref="E85:E120" si="3">SUM(C85:D85)</f>
        <v>52</v>
      </c>
    </row>
    <row r="86" spans="1:5" s="15" customFormat="1" ht="15.6" customHeight="1" x14ac:dyDescent="0.2">
      <c r="A86" s="16">
        <v>2</v>
      </c>
      <c r="B86" s="17" t="s">
        <v>303</v>
      </c>
      <c r="C86" s="18">
        <v>50</v>
      </c>
      <c r="D86" s="18">
        <v>1</v>
      </c>
      <c r="E86" s="18">
        <f t="shared" si="3"/>
        <v>51</v>
      </c>
    </row>
    <row r="87" spans="1:5" s="15" customFormat="1" ht="15.6" customHeight="1" x14ac:dyDescent="0.2">
      <c r="A87" s="16">
        <v>3</v>
      </c>
      <c r="B87" s="17" t="s">
        <v>304</v>
      </c>
      <c r="C87" s="18">
        <v>52</v>
      </c>
      <c r="D87" s="18">
        <v>0</v>
      </c>
      <c r="E87" s="18">
        <f t="shared" si="3"/>
        <v>52</v>
      </c>
    </row>
    <row r="88" spans="1:5" s="15" customFormat="1" ht="15.6" customHeight="1" x14ac:dyDescent="0.2">
      <c r="A88" s="16">
        <v>4</v>
      </c>
      <c r="B88" s="17" t="s">
        <v>305</v>
      </c>
      <c r="C88" s="18">
        <v>48</v>
      </c>
      <c r="D88" s="18">
        <v>0</v>
      </c>
      <c r="E88" s="18">
        <f t="shared" si="3"/>
        <v>48</v>
      </c>
    </row>
    <row r="89" spans="1:5" s="15" customFormat="1" ht="15.6" customHeight="1" x14ac:dyDescent="0.2">
      <c r="A89" s="16">
        <v>5</v>
      </c>
      <c r="B89" s="17" t="s">
        <v>306</v>
      </c>
      <c r="C89" s="18">
        <v>50</v>
      </c>
      <c r="D89" s="18">
        <v>0</v>
      </c>
      <c r="E89" s="18">
        <f t="shared" si="3"/>
        <v>50</v>
      </c>
    </row>
    <row r="90" spans="1:5" s="15" customFormat="1" ht="15.6" customHeight="1" x14ac:dyDescent="0.2">
      <c r="A90" s="16">
        <v>6</v>
      </c>
      <c r="B90" s="17" t="s">
        <v>307</v>
      </c>
      <c r="C90" s="18">
        <v>46</v>
      </c>
      <c r="D90" s="18">
        <v>0</v>
      </c>
      <c r="E90" s="18">
        <f t="shared" si="3"/>
        <v>46</v>
      </c>
    </row>
    <row r="91" spans="1:5" s="15" customFormat="1" ht="15.6" customHeight="1" x14ac:dyDescent="0.2">
      <c r="A91" s="16">
        <v>7</v>
      </c>
      <c r="B91" s="17" t="s">
        <v>308</v>
      </c>
      <c r="C91" s="18">
        <v>40</v>
      </c>
      <c r="D91" s="18">
        <v>1</v>
      </c>
      <c r="E91" s="18">
        <f t="shared" si="3"/>
        <v>41</v>
      </c>
    </row>
    <row r="92" spans="1:5" s="15" customFormat="1" ht="15.6" customHeight="1" x14ac:dyDescent="0.2">
      <c r="A92" s="16"/>
      <c r="B92" s="17" t="s">
        <v>278</v>
      </c>
      <c r="C92" s="18">
        <v>1</v>
      </c>
      <c r="D92" s="18">
        <v>0</v>
      </c>
      <c r="E92" s="18">
        <f t="shared" si="3"/>
        <v>1</v>
      </c>
    </row>
    <row r="93" spans="1:5" s="15" customFormat="1" ht="15.6" customHeight="1" x14ac:dyDescent="0.2">
      <c r="A93" s="16"/>
      <c r="B93" s="17" t="s">
        <v>279</v>
      </c>
      <c r="C93" s="18">
        <v>1</v>
      </c>
      <c r="D93" s="18">
        <v>0</v>
      </c>
      <c r="E93" s="18">
        <f t="shared" si="3"/>
        <v>1</v>
      </c>
    </row>
    <row r="94" spans="1:5" s="15" customFormat="1" ht="15.6" customHeight="1" x14ac:dyDescent="0.2">
      <c r="A94" s="16">
        <v>8</v>
      </c>
      <c r="B94" s="17" t="s">
        <v>280</v>
      </c>
      <c r="C94" s="18">
        <v>51</v>
      </c>
      <c r="D94" s="18">
        <v>0</v>
      </c>
      <c r="E94" s="18">
        <f t="shared" si="3"/>
        <v>51</v>
      </c>
    </row>
    <row r="95" spans="1:5" s="15" customFormat="1" ht="15.6" customHeight="1" x14ac:dyDescent="0.2">
      <c r="A95" s="16">
        <v>9</v>
      </c>
      <c r="B95" s="17" t="s">
        <v>281</v>
      </c>
      <c r="C95" s="18">
        <v>45</v>
      </c>
      <c r="D95" s="18">
        <v>0</v>
      </c>
      <c r="E95" s="18">
        <f t="shared" si="3"/>
        <v>45</v>
      </c>
    </row>
    <row r="96" spans="1:5" s="15" customFormat="1" ht="15.6" customHeight="1" x14ac:dyDescent="0.2">
      <c r="A96" s="16">
        <v>10</v>
      </c>
      <c r="B96" s="17" t="s">
        <v>282</v>
      </c>
      <c r="C96" s="18">
        <v>41</v>
      </c>
      <c r="D96" s="18">
        <v>0</v>
      </c>
      <c r="E96" s="18">
        <f t="shared" si="3"/>
        <v>41</v>
      </c>
    </row>
    <row r="97" spans="1:5" s="15" customFormat="1" ht="15.6" customHeight="1" x14ac:dyDescent="0.2">
      <c r="A97" s="16">
        <v>11</v>
      </c>
      <c r="B97" s="17" t="s">
        <v>295</v>
      </c>
      <c r="C97" s="18">
        <v>14</v>
      </c>
      <c r="D97" s="18">
        <v>0</v>
      </c>
      <c r="E97" s="18">
        <f t="shared" si="3"/>
        <v>14</v>
      </c>
    </row>
    <row r="98" spans="1:5" s="15" customFormat="1" ht="15.6" customHeight="1" x14ac:dyDescent="0.2">
      <c r="A98" s="16">
        <v>12</v>
      </c>
      <c r="B98" s="17" t="s">
        <v>296</v>
      </c>
      <c r="C98" s="18">
        <v>17</v>
      </c>
      <c r="D98" s="18">
        <v>0</v>
      </c>
      <c r="E98" s="18">
        <f t="shared" si="3"/>
        <v>17</v>
      </c>
    </row>
    <row r="99" spans="1:5" s="15" customFormat="1" ht="15.6" customHeight="1" x14ac:dyDescent="0.2">
      <c r="A99" s="16">
        <v>13</v>
      </c>
      <c r="B99" s="17" t="s">
        <v>297</v>
      </c>
      <c r="C99" s="18">
        <v>18</v>
      </c>
      <c r="D99" s="18">
        <v>0</v>
      </c>
      <c r="E99" s="18">
        <f t="shared" si="3"/>
        <v>18</v>
      </c>
    </row>
    <row r="100" spans="1:5" s="15" customFormat="1" ht="15.6" customHeight="1" x14ac:dyDescent="0.2">
      <c r="A100" s="16">
        <v>14</v>
      </c>
      <c r="B100" s="17" t="s">
        <v>298</v>
      </c>
      <c r="C100" s="18">
        <v>63</v>
      </c>
      <c r="D100" s="18">
        <v>0</v>
      </c>
      <c r="E100" s="18">
        <f t="shared" si="3"/>
        <v>63</v>
      </c>
    </row>
    <row r="101" spans="1:5" s="15" customFormat="1" ht="15.6" customHeight="1" x14ac:dyDescent="0.2">
      <c r="A101" s="16">
        <v>15</v>
      </c>
      <c r="B101" s="17" t="s">
        <v>299</v>
      </c>
      <c r="C101" s="18">
        <v>42</v>
      </c>
      <c r="D101" s="18">
        <v>0</v>
      </c>
      <c r="E101" s="18">
        <f t="shared" si="3"/>
        <v>42</v>
      </c>
    </row>
    <row r="102" spans="1:5" s="15" customFormat="1" ht="15.6" customHeight="1" x14ac:dyDescent="0.2">
      <c r="A102" s="16">
        <v>16</v>
      </c>
      <c r="B102" s="17" t="s">
        <v>300</v>
      </c>
      <c r="C102" s="18">
        <v>58</v>
      </c>
      <c r="D102" s="18">
        <v>0</v>
      </c>
      <c r="E102" s="18">
        <f t="shared" si="3"/>
        <v>58</v>
      </c>
    </row>
    <row r="103" spans="1:5" s="15" customFormat="1" ht="15.6" customHeight="1" x14ac:dyDescent="0.2">
      <c r="A103" s="16">
        <v>17</v>
      </c>
      <c r="B103" s="17" t="s">
        <v>301</v>
      </c>
      <c r="C103" s="18">
        <v>61</v>
      </c>
      <c r="D103" s="18">
        <v>0</v>
      </c>
      <c r="E103" s="18">
        <f t="shared" si="3"/>
        <v>61</v>
      </c>
    </row>
    <row r="104" spans="1:5" s="15" customFormat="1" ht="15.6" customHeight="1" x14ac:dyDescent="0.2">
      <c r="A104" s="16">
        <v>18</v>
      </c>
      <c r="B104" s="17" t="s">
        <v>302</v>
      </c>
      <c r="C104" s="18">
        <v>56</v>
      </c>
      <c r="D104" s="18">
        <v>1</v>
      </c>
      <c r="E104" s="18">
        <f t="shared" si="3"/>
        <v>57</v>
      </c>
    </row>
    <row r="105" spans="1:5" s="15" customFormat="1" ht="15.6" customHeight="1" x14ac:dyDescent="0.2">
      <c r="A105" s="16">
        <v>19</v>
      </c>
      <c r="B105" s="17" t="s">
        <v>283</v>
      </c>
      <c r="C105" s="18">
        <v>50</v>
      </c>
      <c r="D105" s="18">
        <v>0</v>
      </c>
      <c r="E105" s="18">
        <f t="shared" si="3"/>
        <v>50</v>
      </c>
    </row>
    <row r="106" spans="1:5" s="15" customFormat="1" ht="15.6" customHeight="1" x14ac:dyDescent="0.2">
      <c r="A106" s="16">
        <v>20</v>
      </c>
      <c r="B106" s="17" t="s">
        <v>284</v>
      </c>
      <c r="C106" s="18">
        <v>50</v>
      </c>
      <c r="D106" s="18">
        <v>0</v>
      </c>
      <c r="E106" s="18">
        <f t="shared" si="3"/>
        <v>50</v>
      </c>
    </row>
    <row r="107" spans="1:5" s="15" customFormat="1" ht="15.6" customHeight="1" x14ac:dyDescent="0.2">
      <c r="A107" s="16">
        <v>21</v>
      </c>
      <c r="B107" s="17" t="s">
        <v>285</v>
      </c>
      <c r="C107" s="18">
        <v>49</v>
      </c>
      <c r="D107" s="18">
        <v>1</v>
      </c>
      <c r="E107" s="18">
        <f t="shared" si="3"/>
        <v>50</v>
      </c>
    </row>
    <row r="108" spans="1:5" s="15" customFormat="1" ht="15.6" customHeight="1" x14ac:dyDescent="0.2">
      <c r="A108" s="16">
        <v>22</v>
      </c>
      <c r="B108" s="17" t="s">
        <v>292</v>
      </c>
      <c r="C108" s="18">
        <v>51</v>
      </c>
      <c r="D108" s="18">
        <v>0</v>
      </c>
      <c r="E108" s="18">
        <f t="shared" si="3"/>
        <v>51</v>
      </c>
    </row>
    <row r="109" spans="1:5" s="15" customFormat="1" ht="15.6" customHeight="1" x14ac:dyDescent="0.2">
      <c r="A109" s="16">
        <v>23</v>
      </c>
      <c r="B109" s="17" t="s">
        <v>286</v>
      </c>
      <c r="C109" s="18">
        <v>51</v>
      </c>
      <c r="D109" s="18">
        <v>0</v>
      </c>
      <c r="E109" s="18">
        <f t="shared" si="3"/>
        <v>51</v>
      </c>
    </row>
    <row r="110" spans="1:5" s="15" customFormat="1" ht="15.6" customHeight="1" x14ac:dyDescent="0.2">
      <c r="A110" s="16">
        <v>24</v>
      </c>
      <c r="B110" s="17" t="s">
        <v>287</v>
      </c>
      <c r="C110" s="18">
        <v>49</v>
      </c>
      <c r="D110" s="18">
        <v>1</v>
      </c>
      <c r="E110" s="18">
        <f t="shared" si="3"/>
        <v>50</v>
      </c>
    </row>
    <row r="111" spans="1:5" s="15" customFormat="1" ht="15.6" customHeight="1" x14ac:dyDescent="0.2">
      <c r="A111" s="16">
        <v>25</v>
      </c>
      <c r="B111" s="17" t="s">
        <v>288</v>
      </c>
      <c r="C111" s="18">
        <v>50</v>
      </c>
      <c r="D111" s="18">
        <v>0</v>
      </c>
      <c r="E111" s="18">
        <f t="shared" si="3"/>
        <v>50</v>
      </c>
    </row>
    <row r="112" spans="1:5" s="15" customFormat="1" ht="15.6" customHeight="1" x14ac:dyDescent="0.2">
      <c r="A112" s="16">
        <v>26</v>
      </c>
      <c r="B112" s="17" t="s">
        <v>289</v>
      </c>
      <c r="C112" s="18">
        <v>48</v>
      </c>
      <c r="D112" s="18">
        <v>0</v>
      </c>
      <c r="E112" s="18">
        <f t="shared" si="3"/>
        <v>48</v>
      </c>
    </row>
    <row r="113" spans="1:5" s="15" customFormat="1" ht="15.6" customHeight="1" x14ac:dyDescent="0.2">
      <c r="A113" s="16">
        <v>27</v>
      </c>
      <c r="B113" s="17" t="s">
        <v>290</v>
      </c>
      <c r="C113" s="18">
        <v>49</v>
      </c>
      <c r="D113" s="18">
        <v>0</v>
      </c>
      <c r="E113" s="18">
        <f t="shared" si="3"/>
        <v>49</v>
      </c>
    </row>
    <row r="114" spans="1:5" s="15" customFormat="1" ht="15.6" customHeight="1" x14ac:dyDescent="0.2">
      <c r="A114" s="16">
        <v>28</v>
      </c>
      <c r="B114" s="17" t="s">
        <v>291</v>
      </c>
      <c r="C114" s="18">
        <v>49</v>
      </c>
      <c r="D114" s="18">
        <v>0</v>
      </c>
      <c r="E114" s="18">
        <f t="shared" si="3"/>
        <v>49</v>
      </c>
    </row>
    <row r="115" spans="1:5" s="15" customFormat="1" ht="15.6" customHeight="1" x14ac:dyDescent="0.2">
      <c r="A115" s="16">
        <v>29</v>
      </c>
      <c r="B115" s="17" t="s">
        <v>293</v>
      </c>
      <c r="C115" s="18">
        <v>5</v>
      </c>
      <c r="D115" s="18">
        <v>39</v>
      </c>
      <c r="E115" s="18">
        <f t="shared" si="3"/>
        <v>44</v>
      </c>
    </row>
    <row r="116" spans="1:5" s="15" customFormat="1" ht="15.6" customHeight="1" x14ac:dyDescent="0.2">
      <c r="A116" s="16">
        <v>30</v>
      </c>
      <c r="B116" s="17" t="s">
        <v>294</v>
      </c>
      <c r="C116" s="18">
        <v>2</v>
      </c>
      <c r="D116" s="18">
        <v>50</v>
      </c>
      <c r="E116" s="18">
        <f t="shared" si="3"/>
        <v>52</v>
      </c>
    </row>
    <row r="117" spans="1:5" s="15" customFormat="1" ht="15.6" customHeight="1" x14ac:dyDescent="0.2">
      <c r="A117" s="16">
        <v>31</v>
      </c>
      <c r="B117" s="17" t="s">
        <v>309</v>
      </c>
      <c r="C117" s="18">
        <v>60</v>
      </c>
      <c r="D117" s="18">
        <v>4</v>
      </c>
      <c r="E117" s="18">
        <f t="shared" si="3"/>
        <v>64</v>
      </c>
    </row>
    <row r="118" spans="1:5" s="15" customFormat="1" ht="15.6" customHeight="1" x14ac:dyDescent="0.2">
      <c r="A118" s="16">
        <v>32</v>
      </c>
      <c r="B118" s="17" t="s">
        <v>311</v>
      </c>
      <c r="C118" s="18">
        <v>36</v>
      </c>
      <c r="D118" s="18">
        <v>1</v>
      </c>
      <c r="E118" s="18">
        <f t="shared" si="3"/>
        <v>37</v>
      </c>
    </row>
    <row r="119" spans="1:5" s="15" customFormat="1" ht="15.6" customHeight="1" x14ac:dyDescent="0.2">
      <c r="A119" s="16">
        <v>33</v>
      </c>
      <c r="B119" s="17" t="s">
        <v>312</v>
      </c>
      <c r="C119" s="18">
        <v>35</v>
      </c>
      <c r="D119" s="18">
        <v>3</v>
      </c>
      <c r="E119" s="18">
        <f t="shared" si="3"/>
        <v>38</v>
      </c>
    </row>
    <row r="120" spans="1:5" s="15" customFormat="1" ht="15.6" customHeight="1" x14ac:dyDescent="0.2">
      <c r="A120" s="16">
        <v>34</v>
      </c>
      <c r="B120" s="17" t="s">
        <v>310</v>
      </c>
      <c r="C120" s="18">
        <v>53</v>
      </c>
      <c r="D120" s="18">
        <v>4</v>
      </c>
      <c r="E120" s="18">
        <f t="shared" si="3"/>
        <v>57</v>
      </c>
    </row>
    <row r="121" spans="1:5" s="15" customFormat="1" ht="15.95" customHeight="1" x14ac:dyDescent="0.2">
      <c r="A121" s="14" t="s">
        <v>59</v>
      </c>
      <c r="B121" s="19"/>
      <c r="C121" s="28">
        <f>SUM(C85:C120)</f>
        <v>1493</v>
      </c>
      <c r="D121" s="28">
        <f>SUM(D85:D120)</f>
        <v>106</v>
      </c>
      <c r="E121" s="28">
        <f>SUM(E85:E120)</f>
        <v>1599</v>
      </c>
    </row>
    <row r="122" spans="1:5" s="15" customFormat="1" ht="9.9499999999999993" customHeight="1" x14ac:dyDescent="0.2">
      <c r="A122" s="20"/>
      <c r="B122" s="21"/>
      <c r="C122" s="22"/>
      <c r="D122" s="22"/>
      <c r="E122" s="22"/>
    </row>
    <row r="123" spans="1:5" s="15" customFormat="1" ht="15.95" customHeight="1" x14ac:dyDescent="0.2">
      <c r="A123" s="101" t="s">
        <v>204</v>
      </c>
      <c r="B123" s="102"/>
      <c r="C123" s="102"/>
      <c r="D123" s="102"/>
      <c r="E123" s="103"/>
    </row>
    <row r="124" spans="1:5" s="15" customFormat="1" ht="15.95" customHeight="1" x14ac:dyDescent="0.2">
      <c r="A124" s="101" t="s">
        <v>105</v>
      </c>
      <c r="B124" s="102"/>
      <c r="C124" s="102"/>
      <c r="D124" s="102"/>
      <c r="E124" s="103"/>
    </row>
    <row r="125" spans="1:5" s="15" customFormat="1" ht="15.6" customHeight="1" x14ac:dyDescent="0.2">
      <c r="A125" s="16">
        <v>1</v>
      </c>
      <c r="B125" s="17" t="s">
        <v>206</v>
      </c>
      <c r="C125" s="18">
        <v>59</v>
      </c>
      <c r="D125" s="18">
        <v>0</v>
      </c>
      <c r="E125" s="18">
        <f t="shared" ref="E125:E156" si="4">SUM(C125:D125)</f>
        <v>59</v>
      </c>
    </row>
    <row r="126" spans="1:5" s="15" customFormat="1" ht="15.6" customHeight="1" x14ac:dyDescent="0.2">
      <c r="A126" s="16">
        <v>2</v>
      </c>
      <c r="B126" s="17" t="s">
        <v>241</v>
      </c>
      <c r="C126" s="18">
        <v>58</v>
      </c>
      <c r="D126" s="18">
        <v>0</v>
      </c>
      <c r="E126" s="18">
        <f t="shared" si="4"/>
        <v>58</v>
      </c>
    </row>
    <row r="127" spans="1:5" s="15" customFormat="1" ht="15.6" customHeight="1" x14ac:dyDescent="0.2">
      <c r="A127" s="16">
        <v>3</v>
      </c>
      <c r="B127" s="17" t="s">
        <v>251</v>
      </c>
      <c r="C127" s="18">
        <v>64</v>
      </c>
      <c r="D127" s="18">
        <v>0</v>
      </c>
      <c r="E127" s="18">
        <f t="shared" si="4"/>
        <v>64</v>
      </c>
    </row>
    <row r="128" spans="1:5" s="15" customFormat="1" ht="15.6" customHeight="1" x14ac:dyDescent="0.2">
      <c r="A128" s="16">
        <v>4</v>
      </c>
      <c r="B128" s="17" t="s">
        <v>259</v>
      </c>
      <c r="C128" s="18">
        <v>62</v>
      </c>
      <c r="D128" s="18">
        <v>0</v>
      </c>
      <c r="E128" s="18">
        <f t="shared" si="4"/>
        <v>62</v>
      </c>
    </row>
    <row r="129" spans="1:5" s="15" customFormat="1" ht="15.6" customHeight="1" x14ac:dyDescent="0.2">
      <c r="A129" s="16">
        <v>5</v>
      </c>
      <c r="B129" s="17" t="s">
        <v>227</v>
      </c>
      <c r="C129" s="18">
        <v>51</v>
      </c>
      <c r="D129" s="18">
        <v>1</v>
      </c>
      <c r="E129" s="18">
        <f t="shared" si="4"/>
        <v>52</v>
      </c>
    </row>
    <row r="130" spans="1:5" s="15" customFormat="1" ht="15.6" customHeight="1" x14ac:dyDescent="0.2">
      <c r="A130" s="16">
        <v>6</v>
      </c>
      <c r="B130" s="17" t="s">
        <v>238</v>
      </c>
      <c r="C130" s="18">
        <v>54</v>
      </c>
      <c r="D130" s="18">
        <v>2</v>
      </c>
      <c r="E130" s="18">
        <f t="shared" si="4"/>
        <v>56</v>
      </c>
    </row>
    <row r="131" spans="1:5" s="15" customFormat="1" ht="15.6" customHeight="1" x14ac:dyDescent="0.2">
      <c r="A131" s="16">
        <v>7</v>
      </c>
      <c r="B131" s="17" t="s">
        <v>247</v>
      </c>
      <c r="C131" s="18">
        <v>49</v>
      </c>
      <c r="D131" s="18">
        <v>1</v>
      </c>
      <c r="E131" s="18">
        <f t="shared" si="4"/>
        <v>50</v>
      </c>
    </row>
    <row r="132" spans="1:5" s="15" customFormat="1" ht="15.6" customHeight="1" x14ac:dyDescent="0.2">
      <c r="A132" s="16">
        <v>8</v>
      </c>
      <c r="B132" s="17" t="s">
        <v>258</v>
      </c>
      <c r="C132" s="18">
        <v>53</v>
      </c>
      <c r="D132" s="18">
        <v>1</v>
      </c>
      <c r="E132" s="18">
        <f t="shared" si="4"/>
        <v>54</v>
      </c>
    </row>
    <row r="133" spans="1:5" s="15" customFormat="1" ht="15.6" customHeight="1" x14ac:dyDescent="0.2">
      <c r="A133" s="16">
        <v>9</v>
      </c>
      <c r="B133" s="17" t="s">
        <v>208</v>
      </c>
      <c r="C133" s="18">
        <v>30</v>
      </c>
      <c r="D133" s="18">
        <v>0</v>
      </c>
      <c r="E133" s="18">
        <f t="shared" si="4"/>
        <v>30</v>
      </c>
    </row>
    <row r="134" spans="1:5" s="15" customFormat="1" ht="15.6" customHeight="1" x14ac:dyDescent="0.2">
      <c r="A134" s="16">
        <v>10</v>
      </c>
      <c r="B134" s="17" t="s">
        <v>207</v>
      </c>
      <c r="C134" s="18">
        <v>68</v>
      </c>
      <c r="D134" s="18">
        <v>0</v>
      </c>
      <c r="E134" s="18">
        <f t="shared" si="4"/>
        <v>68</v>
      </c>
    </row>
    <row r="135" spans="1:5" s="15" customFormat="1" ht="15.6" customHeight="1" x14ac:dyDescent="0.2">
      <c r="A135" s="16">
        <v>11</v>
      </c>
      <c r="B135" s="17" t="s">
        <v>209</v>
      </c>
      <c r="C135" s="18">
        <v>57</v>
      </c>
      <c r="D135" s="18">
        <v>0</v>
      </c>
      <c r="E135" s="18">
        <f t="shared" si="4"/>
        <v>57</v>
      </c>
    </row>
    <row r="136" spans="1:5" s="15" customFormat="1" ht="15.6" customHeight="1" x14ac:dyDescent="0.2">
      <c r="A136" s="16">
        <v>12</v>
      </c>
      <c r="B136" s="17" t="s">
        <v>225</v>
      </c>
      <c r="C136" s="18">
        <v>51</v>
      </c>
      <c r="D136" s="18">
        <v>1</v>
      </c>
      <c r="E136" s="18">
        <f t="shared" si="4"/>
        <v>52</v>
      </c>
    </row>
    <row r="137" spans="1:5" s="15" customFormat="1" ht="15.6" customHeight="1" x14ac:dyDescent="0.2">
      <c r="A137" s="16">
        <v>13</v>
      </c>
      <c r="B137" s="17" t="s">
        <v>260</v>
      </c>
      <c r="C137" s="18">
        <v>34</v>
      </c>
      <c r="D137" s="18">
        <v>0</v>
      </c>
      <c r="E137" s="18">
        <f t="shared" si="4"/>
        <v>34</v>
      </c>
    </row>
    <row r="138" spans="1:5" s="15" customFormat="1" ht="15.6" customHeight="1" x14ac:dyDescent="0.2">
      <c r="A138" s="16">
        <v>14</v>
      </c>
      <c r="B138" s="17" t="s">
        <v>226</v>
      </c>
      <c r="C138" s="18">
        <v>45</v>
      </c>
      <c r="D138" s="18">
        <v>0</v>
      </c>
      <c r="E138" s="18">
        <f t="shared" si="4"/>
        <v>45</v>
      </c>
    </row>
    <row r="139" spans="1:5" s="15" customFormat="1" ht="15.6" customHeight="1" x14ac:dyDescent="0.2">
      <c r="A139" s="16">
        <v>15</v>
      </c>
      <c r="B139" s="17" t="s">
        <v>253</v>
      </c>
      <c r="C139" s="18">
        <v>52</v>
      </c>
      <c r="D139" s="18">
        <v>0</v>
      </c>
      <c r="E139" s="18">
        <f t="shared" si="4"/>
        <v>52</v>
      </c>
    </row>
    <row r="140" spans="1:5" s="15" customFormat="1" ht="15.6" customHeight="1" x14ac:dyDescent="0.2">
      <c r="A140" s="16">
        <v>16</v>
      </c>
      <c r="B140" s="17" t="s">
        <v>224</v>
      </c>
      <c r="C140" s="18">
        <v>59</v>
      </c>
      <c r="D140" s="18">
        <v>0</v>
      </c>
      <c r="E140" s="18">
        <f t="shared" si="4"/>
        <v>59</v>
      </c>
    </row>
    <row r="141" spans="1:5" s="15" customFormat="1" ht="15.6" customHeight="1" x14ac:dyDescent="0.2">
      <c r="A141" s="16">
        <v>17</v>
      </c>
      <c r="B141" s="17" t="s">
        <v>219</v>
      </c>
      <c r="C141" s="18">
        <v>58</v>
      </c>
      <c r="D141" s="18">
        <v>1</v>
      </c>
      <c r="E141" s="18">
        <f t="shared" si="4"/>
        <v>59</v>
      </c>
    </row>
    <row r="142" spans="1:5" s="15" customFormat="1" ht="15.6" customHeight="1" x14ac:dyDescent="0.2">
      <c r="A142" s="16">
        <v>18</v>
      </c>
      <c r="B142" s="17" t="s">
        <v>234</v>
      </c>
      <c r="C142" s="18">
        <v>56</v>
      </c>
      <c r="D142" s="18">
        <v>1</v>
      </c>
      <c r="E142" s="18">
        <f t="shared" si="4"/>
        <v>57</v>
      </c>
    </row>
    <row r="143" spans="1:5" s="15" customFormat="1" ht="15.6" customHeight="1" x14ac:dyDescent="0.2">
      <c r="A143" s="16">
        <v>19</v>
      </c>
      <c r="B143" s="17" t="s">
        <v>239</v>
      </c>
      <c r="C143" s="18">
        <v>58</v>
      </c>
      <c r="D143" s="18">
        <v>0</v>
      </c>
      <c r="E143" s="18">
        <f t="shared" si="4"/>
        <v>58</v>
      </c>
    </row>
    <row r="144" spans="1:5" s="15" customFormat="1" ht="15.6" customHeight="1" x14ac:dyDescent="0.2">
      <c r="A144" s="16">
        <v>20</v>
      </c>
      <c r="B144" s="17" t="s">
        <v>242</v>
      </c>
      <c r="C144" s="18">
        <v>56</v>
      </c>
      <c r="D144" s="18">
        <v>2</v>
      </c>
      <c r="E144" s="18">
        <f t="shared" si="4"/>
        <v>58</v>
      </c>
    </row>
    <row r="145" spans="1:5" s="15" customFormat="1" ht="15.6" customHeight="1" x14ac:dyDescent="0.2">
      <c r="A145" s="16">
        <v>21</v>
      </c>
      <c r="B145" s="17" t="s">
        <v>246</v>
      </c>
      <c r="C145" s="18">
        <v>58</v>
      </c>
      <c r="D145" s="18">
        <v>0</v>
      </c>
      <c r="E145" s="18">
        <f t="shared" si="4"/>
        <v>58</v>
      </c>
    </row>
    <row r="146" spans="1:5" s="15" customFormat="1" ht="15.6" customHeight="1" x14ac:dyDescent="0.2">
      <c r="A146" s="16">
        <v>22</v>
      </c>
      <c r="B146" s="17" t="s">
        <v>250</v>
      </c>
      <c r="C146" s="18">
        <v>58</v>
      </c>
      <c r="D146" s="18">
        <v>0</v>
      </c>
      <c r="E146" s="18">
        <f t="shared" si="4"/>
        <v>58</v>
      </c>
    </row>
    <row r="147" spans="1:5" s="15" customFormat="1" ht="15.6" customHeight="1" x14ac:dyDescent="0.2">
      <c r="A147" s="16">
        <v>23</v>
      </c>
      <c r="B147" s="17" t="s">
        <v>254</v>
      </c>
      <c r="C147" s="18">
        <v>58</v>
      </c>
      <c r="D147" s="18">
        <v>0</v>
      </c>
      <c r="E147" s="18">
        <f t="shared" si="4"/>
        <v>58</v>
      </c>
    </row>
    <row r="148" spans="1:5" s="15" customFormat="1" ht="15.6" customHeight="1" x14ac:dyDescent="0.2">
      <c r="A148" s="16">
        <v>24</v>
      </c>
      <c r="B148" s="17" t="s">
        <v>257</v>
      </c>
      <c r="C148" s="18">
        <v>56</v>
      </c>
      <c r="D148" s="18">
        <v>0</v>
      </c>
      <c r="E148" s="18">
        <f t="shared" si="4"/>
        <v>56</v>
      </c>
    </row>
    <row r="149" spans="1:5" s="15" customFormat="1" ht="15.6" customHeight="1" x14ac:dyDescent="0.2">
      <c r="A149" s="16">
        <v>25</v>
      </c>
      <c r="B149" s="17" t="s">
        <v>220</v>
      </c>
      <c r="C149" s="18">
        <v>60</v>
      </c>
      <c r="D149" s="18">
        <v>0</v>
      </c>
      <c r="E149" s="18">
        <f t="shared" si="4"/>
        <v>60</v>
      </c>
    </row>
    <row r="150" spans="1:5" s="15" customFormat="1" ht="15.6" customHeight="1" x14ac:dyDescent="0.2">
      <c r="A150" s="16">
        <v>26</v>
      </c>
      <c r="B150" s="17" t="s">
        <v>244</v>
      </c>
      <c r="C150" s="18">
        <v>60</v>
      </c>
      <c r="D150" s="18">
        <v>0</v>
      </c>
      <c r="E150" s="18">
        <f t="shared" si="4"/>
        <v>60</v>
      </c>
    </row>
    <row r="151" spans="1:5" s="15" customFormat="1" ht="15.6" customHeight="1" x14ac:dyDescent="0.2">
      <c r="A151" s="16">
        <v>27</v>
      </c>
      <c r="B151" s="17" t="s">
        <v>222</v>
      </c>
      <c r="C151" s="18">
        <v>15</v>
      </c>
      <c r="D151" s="18">
        <v>0</v>
      </c>
      <c r="E151" s="18">
        <f t="shared" si="4"/>
        <v>15</v>
      </c>
    </row>
    <row r="152" spans="1:5" s="15" customFormat="1" ht="15.6" customHeight="1" x14ac:dyDescent="0.2">
      <c r="A152" s="16">
        <v>28</v>
      </c>
      <c r="B152" s="17" t="s">
        <v>221</v>
      </c>
      <c r="C152" s="18">
        <v>37</v>
      </c>
      <c r="D152" s="18">
        <v>0</v>
      </c>
      <c r="E152" s="18">
        <f t="shared" si="4"/>
        <v>37</v>
      </c>
    </row>
    <row r="153" spans="1:5" s="15" customFormat="1" ht="15.6" customHeight="1" x14ac:dyDescent="0.2">
      <c r="A153" s="16">
        <v>29</v>
      </c>
      <c r="B153" s="17" t="s">
        <v>223</v>
      </c>
      <c r="C153" s="18">
        <v>55</v>
      </c>
      <c r="D153" s="18">
        <v>0</v>
      </c>
      <c r="E153" s="18">
        <f t="shared" si="4"/>
        <v>55</v>
      </c>
    </row>
    <row r="154" spans="1:5" s="15" customFormat="1" ht="15.6" customHeight="1" x14ac:dyDescent="0.2">
      <c r="A154" s="16">
        <v>30</v>
      </c>
      <c r="B154" s="17" t="s">
        <v>229</v>
      </c>
      <c r="C154" s="18">
        <v>57</v>
      </c>
      <c r="D154" s="18">
        <v>0</v>
      </c>
      <c r="E154" s="18">
        <f t="shared" si="4"/>
        <v>57</v>
      </c>
    </row>
    <row r="155" spans="1:5" s="15" customFormat="1" ht="15.6" customHeight="1" x14ac:dyDescent="0.2">
      <c r="A155" s="16">
        <v>31</v>
      </c>
      <c r="B155" s="17" t="s">
        <v>230</v>
      </c>
      <c r="C155" s="18">
        <v>56</v>
      </c>
      <c r="D155" s="18">
        <v>0</v>
      </c>
      <c r="E155" s="18">
        <f t="shared" si="4"/>
        <v>56</v>
      </c>
    </row>
    <row r="156" spans="1:5" s="15" customFormat="1" ht="15.6" customHeight="1" x14ac:dyDescent="0.2">
      <c r="A156" s="16">
        <v>32</v>
      </c>
      <c r="B156" s="17" t="s">
        <v>231</v>
      </c>
      <c r="C156" s="18">
        <v>55</v>
      </c>
      <c r="D156" s="18">
        <v>1</v>
      </c>
      <c r="E156" s="18">
        <f t="shared" si="4"/>
        <v>56</v>
      </c>
    </row>
    <row r="157" spans="1:5" s="15" customFormat="1" ht="15.6" customHeight="1" x14ac:dyDescent="0.2">
      <c r="A157" s="16">
        <v>33</v>
      </c>
      <c r="B157" s="17" t="s">
        <v>232</v>
      </c>
      <c r="C157" s="18">
        <v>56</v>
      </c>
      <c r="D157" s="18">
        <v>0</v>
      </c>
      <c r="E157" s="18">
        <f t="shared" ref="E157:E179" si="5">SUM(C157:D157)</f>
        <v>56</v>
      </c>
    </row>
    <row r="158" spans="1:5" s="15" customFormat="1" ht="15.6" customHeight="1" x14ac:dyDescent="0.2">
      <c r="A158" s="16">
        <v>34</v>
      </c>
      <c r="B158" s="17" t="s">
        <v>233</v>
      </c>
      <c r="C158" s="18">
        <v>56</v>
      </c>
      <c r="D158" s="18">
        <v>0</v>
      </c>
      <c r="E158" s="18">
        <f t="shared" si="5"/>
        <v>56</v>
      </c>
    </row>
    <row r="159" spans="1:5" s="15" customFormat="1" ht="15.6" customHeight="1" x14ac:dyDescent="0.2">
      <c r="A159" s="16">
        <v>35</v>
      </c>
      <c r="B159" s="17" t="s">
        <v>235</v>
      </c>
      <c r="C159" s="18">
        <v>52</v>
      </c>
      <c r="D159" s="18">
        <v>4</v>
      </c>
      <c r="E159" s="18">
        <f t="shared" si="5"/>
        <v>56</v>
      </c>
    </row>
    <row r="160" spans="1:5" s="15" customFormat="1" ht="15.6" customHeight="1" x14ac:dyDescent="0.2">
      <c r="A160" s="16">
        <v>36</v>
      </c>
      <c r="B160" s="17" t="s">
        <v>236</v>
      </c>
      <c r="C160" s="18">
        <v>55</v>
      </c>
      <c r="D160" s="18">
        <v>0</v>
      </c>
      <c r="E160" s="18">
        <f t="shared" si="5"/>
        <v>55</v>
      </c>
    </row>
    <row r="161" spans="1:5" s="15" customFormat="1" ht="15.6" customHeight="1" x14ac:dyDescent="0.2">
      <c r="A161" s="16">
        <v>37</v>
      </c>
      <c r="B161" s="17" t="s">
        <v>237</v>
      </c>
      <c r="C161" s="18">
        <v>56</v>
      </c>
      <c r="D161" s="18">
        <v>0</v>
      </c>
      <c r="E161" s="18">
        <f t="shared" si="5"/>
        <v>56</v>
      </c>
    </row>
    <row r="162" spans="1:5" s="15" customFormat="1" ht="15.6" customHeight="1" x14ac:dyDescent="0.2">
      <c r="A162" s="16">
        <v>38</v>
      </c>
      <c r="B162" s="17" t="s">
        <v>240</v>
      </c>
      <c r="C162" s="18">
        <v>56</v>
      </c>
      <c r="D162" s="18">
        <v>0</v>
      </c>
      <c r="E162" s="18">
        <f t="shared" si="5"/>
        <v>56</v>
      </c>
    </row>
    <row r="163" spans="1:5" s="15" customFormat="1" ht="15.6" customHeight="1" x14ac:dyDescent="0.2">
      <c r="A163" s="16">
        <v>39</v>
      </c>
      <c r="B163" s="17" t="s">
        <v>243</v>
      </c>
      <c r="C163" s="18">
        <v>55</v>
      </c>
      <c r="D163" s="18">
        <v>0</v>
      </c>
      <c r="E163" s="18">
        <f t="shared" si="5"/>
        <v>55</v>
      </c>
    </row>
    <row r="164" spans="1:5" s="15" customFormat="1" ht="15.6" customHeight="1" x14ac:dyDescent="0.2">
      <c r="A164" s="16">
        <v>40</v>
      </c>
      <c r="B164" s="17" t="s">
        <v>245</v>
      </c>
      <c r="C164" s="18">
        <v>58</v>
      </c>
      <c r="D164" s="18">
        <v>0</v>
      </c>
      <c r="E164" s="18">
        <f t="shared" si="5"/>
        <v>58</v>
      </c>
    </row>
    <row r="165" spans="1:5" s="15" customFormat="1" ht="15.6" customHeight="1" x14ac:dyDescent="0.2">
      <c r="A165" s="16">
        <v>41</v>
      </c>
      <c r="B165" s="17" t="s">
        <v>248</v>
      </c>
      <c r="C165" s="18">
        <v>55</v>
      </c>
      <c r="D165" s="18">
        <v>1</v>
      </c>
      <c r="E165" s="18">
        <f t="shared" si="5"/>
        <v>56</v>
      </c>
    </row>
    <row r="166" spans="1:5" s="15" customFormat="1" ht="15.6" customHeight="1" x14ac:dyDescent="0.2">
      <c r="A166" s="16">
        <v>42</v>
      </c>
      <c r="B166" s="17" t="s">
        <v>249</v>
      </c>
      <c r="C166" s="18">
        <v>53</v>
      </c>
      <c r="D166" s="18">
        <v>0</v>
      </c>
      <c r="E166" s="18">
        <f t="shared" si="5"/>
        <v>53</v>
      </c>
    </row>
    <row r="167" spans="1:5" s="15" customFormat="1" ht="15.6" customHeight="1" x14ac:dyDescent="0.2">
      <c r="A167" s="16">
        <v>43</v>
      </c>
      <c r="B167" s="17" t="s">
        <v>228</v>
      </c>
      <c r="C167" s="18">
        <v>7</v>
      </c>
      <c r="D167" s="18">
        <v>42</v>
      </c>
      <c r="E167" s="18">
        <f t="shared" si="5"/>
        <v>49</v>
      </c>
    </row>
    <row r="168" spans="1:5" s="15" customFormat="1" ht="15.6" customHeight="1" x14ac:dyDescent="0.2">
      <c r="A168" s="16">
        <v>44</v>
      </c>
      <c r="B168" s="17" t="s">
        <v>252</v>
      </c>
      <c r="C168" s="18">
        <v>6</v>
      </c>
      <c r="D168" s="18">
        <v>45</v>
      </c>
      <c r="E168" s="18">
        <f t="shared" si="5"/>
        <v>51</v>
      </c>
    </row>
    <row r="169" spans="1:5" s="15" customFormat="1" ht="15.6" customHeight="1" x14ac:dyDescent="0.2">
      <c r="A169" s="16">
        <v>45</v>
      </c>
      <c r="B169" s="17" t="s">
        <v>214</v>
      </c>
      <c r="C169" s="18">
        <v>22</v>
      </c>
      <c r="D169" s="18">
        <v>0</v>
      </c>
      <c r="E169" s="18">
        <f t="shared" si="5"/>
        <v>22</v>
      </c>
    </row>
    <row r="170" spans="1:5" s="15" customFormat="1" ht="15.6" customHeight="1" x14ac:dyDescent="0.2">
      <c r="A170" s="16">
        <v>46</v>
      </c>
      <c r="B170" s="17" t="s">
        <v>212</v>
      </c>
      <c r="C170" s="18">
        <v>40</v>
      </c>
      <c r="D170" s="18">
        <v>1</v>
      </c>
      <c r="E170" s="18">
        <f t="shared" si="5"/>
        <v>41</v>
      </c>
    </row>
    <row r="171" spans="1:5" s="15" customFormat="1" ht="15.6" customHeight="1" x14ac:dyDescent="0.2">
      <c r="A171" s="16">
        <v>47</v>
      </c>
      <c r="B171" s="17" t="s">
        <v>256</v>
      </c>
      <c r="C171" s="18">
        <v>34</v>
      </c>
      <c r="D171" s="18">
        <v>0</v>
      </c>
      <c r="E171" s="18">
        <f t="shared" si="5"/>
        <v>34</v>
      </c>
    </row>
    <row r="172" spans="1:5" s="15" customFormat="1" ht="15.6" customHeight="1" x14ac:dyDescent="0.2">
      <c r="A172" s="16">
        <v>48</v>
      </c>
      <c r="B172" s="17" t="s">
        <v>211</v>
      </c>
      <c r="C172" s="18">
        <v>25</v>
      </c>
      <c r="D172" s="18">
        <v>2</v>
      </c>
      <c r="E172" s="18">
        <f t="shared" si="5"/>
        <v>27</v>
      </c>
    </row>
    <row r="173" spans="1:5" s="15" customFormat="1" ht="15.6" customHeight="1" x14ac:dyDescent="0.2">
      <c r="A173" s="16">
        <v>49</v>
      </c>
      <c r="B173" s="17" t="s">
        <v>210</v>
      </c>
      <c r="C173" s="18">
        <v>25</v>
      </c>
      <c r="D173" s="18">
        <v>4</v>
      </c>
      <c r="E173" s="18">
        <f t="shared" si="5"/>
        <v>29</v>
      </c>
    </row>
    <row r="174" spans="1:5" s="15" customFormat="1" ht="15.6" customHeight="1" x14ac:dyDescent="0.2">
      <c r="A174" s="16">
        <v>50</v>
      </c>
      <c r="B174" s="17" t="s">
        <v>213</v>
      </c>
      <c r="C174" s="18">
        <v>40</v>
      </c>
      <c r="D174" s="18">
        <v>1</v>
      </c>
      <c r="E174" s="18">
        <f t="shared" si="5"/>
        <v>41</v>
      </c>
    </row>
    <row r="175" spans="1:5" s="15" customFormat="1" ht="15.6" customHeight="1" x14ac:dyDescent="0.2">
      <c r="A175" s="16">
        <v>51</v>
      </c>
      <c r="B175" s="17" t="s">
        <v>255</v>
      </c>
      <c r="C175" s="18">
        <v>40</v>
      </c>
      <c r="D175" s="18">
        <v>4</v>
      </c>
      <c r="E175" s="18">
        <f t="shared" si="5"/>
        <v>44</v>
      </c>
    </row>
    <row r="176" spans="1:5" s="15" customFormat="1" ht="15.6" customHeight="1" x14ac:dyDescent="0.2">
      <c r="A176" s="16">
        <v>52</v>
      </c>
      <c r="B176" s="17" t="s">
        <v>215</v>
      </c>
      <c r="C176" s="18">
        <v>47</v>
      </c>
      <c r="D176" s="18">
        <v>6</v>
      </c>
      <c r="E176" s="18">
        <f t="shared" si="5"/>
        <v>53</v>
      </c>
    </row>
    <row r="177" spans="1:5" s="15" customFormat="1" ht="15.6" customHeight="1" x14ac:dyDescent="0.2">
      <c r="A177" s="16">
        <v>53</v>
      </c>
      <c r="B177" s="17" t="s">
        <v>217</v>
      </c>
      <c r="C177" s="18">
        <v>12</v>
      </c>
      <c r="D177" s="18">
        <v>50</v>
      </c>
      <c r="E177" s="18">
        <f t="shared" si="5"/>
        <v>62</v>
      </c>
    </row>
    <row r="178" spans="1:5" s="15" customFormat="1" ht="15.6" customHeight="1" x14ac:dyDescent="0.2">
      <c r="A178" s="16">
        <v>54</v>
      </c>
      <c r="B178" s="17" t="s">
        <v>218</v>
      </c>
      <c r="C178" s="18">
        <v>34</v>
      </c>
      <c r="D178" s="18">
        <v>30</v>
      </c>
      <c r="E178" s="18">
        <f t="shared" si="5"/>
        <v>64</v>
      </c>
    </row>
    <row r="179" spans="1:5" s="15" customFormat="1" ht="15.6" customHeight="1" x14ac:dyDescent="0.2">
      <c r="A179" s="16">
        <v>55</v>
      </c>
      <c r="B179" s="17" t="s">
        <v>216</v>
      </c>
      <c r="C179" s="18">
        <v>34</v>
      </c>
      <c r="D179" s="18">
        <v>48</v>
      </c>
      <c r="E179" s="18">
        <f t="shared" si="5"/>
        <v>82</v>
      </c>
    </row>
    <row r="180" spans="1:5" s="15" customFormat="1" ht="15.95" customHeight="1" x14ac:dyDescent="0.2">
      <c r="A180" s="14" t="s">
        <v>59</v>
      </c>
      <c r="B180" s="19"/>
      <c r="C180" s="28">
        <f>SUM(C125:C179)</f>
        <v>2617</v>
      </c>
      <c r="D180" s="28">
        <f>SUM(D125:D179)</f>
        <v>249</v>
      </c>
      <c r="E180" s="28">
        <f>SUM(E125:E179)</f>
        <v>2866</v>
      </c>
    </row>
    <row r="181" spans="1:5" s="15" customFormat="1" ht="9.9499999999999993" customHeight="1" x14ac:dyDescent="0.2">
      <c r="A181" s="20"/>
      <c r="B181" s="21"/>
      <c r="C181" s="22"/>
      <c r="D181" s="22"/>
      <c r="E181" s="22"/>
    </row>
    <row r="182" spans="1:5" s="15" customFormat="1" ht="15.6" customHeight="1" x14ac:dyDescent="0.2">
      <c r="A182" s="101" t="s">
        <v>327</v>
      </c>
      <c r="B182" s="102"/>
      <c r="C182" s="102"/>
      <c r="D182" s="102"/>
      <c r="E182" s="103"/>
    </row>
    <row r="183" spans="1:5" s="15" customFormat="1" ht="15.6" customHeight="1" x14ac:dyDescent="0.2">
      <c r="A183" s="101" t="s">
        <v>205</v>
      </c>
      <c r="B183" s="102"/>
      <c r="C183" s="102"/>
      <c r="D183" s="102"/>
      <c r="E183" s="103"/>
    </row>
    <row r="184" spans="1:5" s="15" customFormat="1" ht="15.6" customHeight="1" x14ac:dyDescent="0.2">
      <c r="A184" s="99">
        <v>1</v>
      </c>
      <c r="B184" s="17" t="s">
        <v>328</v>
      </c>
      <c r="C184" s="18">
        <v>3</v>
      </c>
      <c r="D184" s="18">
        <v>0</v>
      </c>
      <c r="E184" s="18">
        <f>SUM(C184:D184)</f>
        <v>3</v>
      </c>
    </row>
    <row r="185" spans="1:5" s="15" customFormat="1" ht="15.6" customHeight="1" x14ac:dyDescent="0.2">
      <c r="A185" s="104"/>
      <c r="B185" s="17" t="s">
        <v>329</v>
      </c>
      <c r="C185" s="18">
        <v>1</v>
      </c>
      <c r="D185" s="18">
        <v>0</v>
      </c>
      <c r="E185" s="18">
        <f>SUM(C185:D185)</f>
        <v>1</v>
      </c>
    </row>
    <row r="186" spans="1:5" s="15" customFormat="1" ht="15.6" customHeight="1" x14ac:dyDescent="0.2">
      <c r="A186" s="100"/>
      <c r="B186" s="17" t="s">
        <v>330</v>
      </c>
      <c r="C186" s="18">
        <v>1</v>
      </c>
      <c r="D186" s="18">
        <v>0</v>
      </c>
      <c r="E186" s="18">
        <f>SUM(C186:D186)</f>
        <v>1</v>
      </c>
    </row>
    <row r="187" spans="1:5" s="15" customFormat="1" ht="15.6" customHeight="1" x14ac:dyDescent="0.2">
      <c r="A187" s="14" t="s">
        <v>59</v>
      </c>
      <c r="B187" s="19"/>
      <c r="C187" s="28">
        <f>SUM(C184:C186)</f>
        <v>5</v>
      </c>
      <c r="D187" s="28">
        <f>SUM(D184:D186)</f>
        <v>0</v>
      </c>
      <c r="E187" s="28">
        <f>SUM(E184:E186)</f>
        <v>5</v>
      </c>
    </row>
    <row r="188" spans="1:5" s="15" customFormat="1" ht="9.9499999999999993" customHeight="1" x14ac:dyDescent="0.2">
      <c r="A188" s="20"/>
      <c r="B188" s="21"/>
      <c r="C188" s="22"/>
      <c r="D188" s="22"/>
      <c r="E188" s="22"/>
    </row>
    <row r="189" spans="1:5" s="15" customFormat="1" ht="15.6" customHeight="1" x14ac:dyDescent="0.2">
      <c r="A189" s="101" t="s">
        <v>265</v>
      </c>
      <c r="B189" s="102"/>
      <c r="C189" s="102"/>
      <c r="D189" s="102"/>
      <c r="E189" s="103"/>
    </row>
    <row r="190" spans="1:5" s="15" customFormat="1" ht="15.6" customHeight="1" x14ac:dyDescent="0.2">
      <c r="A190" s="101" t="s">
        <v>266</v>
      </c>
      <c r="B190" s="102"/>
      <c r="C190" s="102"/>
      <c r="D190" s="102"/>
      <c r="E190" s="103"/>
    </row>
    <row r="191" spans="1:5" s="15" customFormat="1" ht="15.6" customHeight="1" x14ac:dyDescent="0.2">
      <c r="A191" s="99">
        <v>1</v>
      </c>
      <c r="B191" s="17" t="s">
        <v>267</v>
      </c>
      <c r="C191" s="18">
        <v>5</v>
      </c>
      <c r="D191" s="18">
        <v>0</v>
      </c>
      <c r="E191" s="18">
        <f>SUM(C191:D191)</f>
        <v>5</v>
      </c>
    </row>
    <row r="192" spans="1:5" s="15" customFormat="1" ht="15.6" customHeight="1" x14ac:dyDescent="0.2">
      <c r="A192" s="100"/>
      <c r="B192" s="17" t="s">
        <v>268</v>
      </c>
      <c r="C192" s="18">
        <v>3</v>
      </c>
      <c r="D192" s="18">
        <v>0</v>
      </c>
      <c r="E192" s="18">
        <f>SUM(C192:D192)</f>
        <v>3</v>
      </c>
    </row>
    <row r="193" spans="1:5" s="15" customFormat="1" ht="15.6" customHeight="1" x14ac:dyDescent="0.2">
      <c r="A193" s="14" t="s">
        <v>59</v>
      </c>
      <c r="B193" s="19"/>
      <c r="C193" s="28">
        <f>SUM(C191:C192)</f>
        <v>8</v>
      </c>
      <c r="D193" s="28">
        <f>SUM(D191:D192)</f>
        <v>0</v>
      </c>
      <c r="E193" s="28">
        <f>SUM(E191:E192)</f>
        <v>8</v>
      </c>
    </row>
    <row r="194" spans="1:5" s="15" customFormat="1" ht="9.9499999999999993" customHeight="1" x14ac:dyDescent="0.2">
      <c r="A194" s="20"/>
      <c r="B194" s="21"/>
      <c r="C194" s="22"/>
      <c r="D194" s="22"/>
      <c r="E194" s="22"/>
    </row>
    <row r="195" spans="1:5" s="15" customFormat="1" ht="15.6" customHeight="1" x14ac:dyDescent="0.2">
      <c r="A195" s="101" t="s">
        <v>204</v>
      </c>
      <c r="B195" s="102"/>
      <c r="C195" s="102"/>
      <c r="D195" s="102"/>
      <c r="E195" s="103"/>
    </row>
    <row r="196" spans="1:5" s="15" customFormat="1" ht="15.6" customHeight="1" x14ac:dyDescent="0.2">
      <c r="A196" s="101" t="s">
        <v>205</v>
      </c>
      <c r="B196" s="102"/>
      <c r="C196" s="102"/>
      <c r="D196" s="102"/>
      <c r="E196" s="103"/>
    </row>
    <row r="197" spans="1:5" s="15" customFormat="1" ht="15.6" customHeight="1" x14ac:dyDescent="0.2">
      <c r="A197" s="99">
        <v>1</v>
      </c>
      <c r="B197" s="17" t="s">
        <v>264</v>
      </c>
      <c r="C197" s="18">
        <v>29</v>
      </c>
      <c r="D197" s="18">
        <v>0</v>
      </c>
      <c r="E197" s="18">
        <f>SUM(C197:D197)</f>
        <v>29</v>
      </c>
    </row>
    <row r="198" spans="1:5" s="15" customFormat="1" ht="15.6" customHeight="1" x14ac:dyDescent="0.2">
      <c r="A198" s="100"/>
      <c r="B198" s="17" t="s">
        <v>261</v>
      </c>
      <c r="C198" s="18">
        <v>12</v>
      </c>
      <c r="D198" s="18">
        <v>1</v>
      </c>
      <c r="E198" s="18">
        <f>SUM(C198:D198)</f>
        <v>13</v>
      </c>
    </row>
    <row r="199" spans="1:5" s="15" customFormat="1" ht="15.6" customHeight="1" x14ac:dyDescent="0.2">
      <c r="A199" s="99">
        <v>2</v>
      </c>
      <c r="B199" s="17" t="s">
        <v>262</v>
      </c>
      <c r="C199" s="18">
        <v>20</v>
      </c>
      <c r="D199" s="18">
        <v>0</v>
      </c>
      <c r="E199" s="18">
        <f>SUM(C199:D199)</f>
        <v>20</v>
      </c>
    </row>
    <row r="200" spans="1:5" s="15" customFormat="1" ht="15.6" customHeight="1" x14ac:dyDescent="0.2">
      <c r="A200" s="100"/>
      <c r="B200" s="17" t="s">
        <v>263</v>
      </c>
      <c r="C200" s="18">
        <v>21</v>
      </c>
      <c r="D200" s="18">
        <v>0</v>
      </c>
      <c r="E200" s="18">
        <f>SUM(C200:D200)</f>
        <v>21</v>
      </c>
    </row>
    <row r="201" spans="1:5" s="15" customFormat="1" ht="15.6" customHeight="1" x14ac:dyDescent="0.2">
      <c r="A201" s="14" t="s">
        <v>59</v>
      </c>
      <c r="B201" s="19"/>
      <c r="C201" s="28">
        <f>SUM(C197:C200)</f>
        <v>82</v>
      </c>
      <c r="D201" s="28">
        <f>SUM(D197:D200)</f>
        <v>1</v>
      </c>
      <c r="E201" s="28">
        <f>SUM(E197:E200)</f>
        <v>83</v>
      </c>
    </row>
    <row r="202" spans="1:5" s="15" customFormat="1" ht="9.9499999999999993" customHeight="1" x14ac:dyDescent="0.2">
      <c r="A202" s="20"/>
      <c r="B202" s="21"/>
      <c r="C202" s="22"/>
      <c r="D202" s="22"/>
      <c r="E202" s="22"/>
    </row>
    <row r="203" spans="1:5" s="15" customFormat="1" ht="16.5" customHeight="1" x14ac:dyDescent="0.2">
      <c r="A203" s="101" t="s">
        <v>341</v>
      </c>
      <c r="B203" s="102"/>
      <c r="C203" s="102"/>
      <c r="D203" s="102"/>
      <c r="E203" s="103"/>
    </row>
    <row r="204" spans="1:5" s="15" customFormat="1" ht="16.5" customHeight="1" x14ac:dyDescent="0.2">
      <c r="A204" s="101" t="s">
        <v>441</v>
      </c>
      <c r="B204" s="102"/>
      <c r="C204" s="102"/>
      <c r="D204" s="102"/>
      <c r="E204" s="103"/>
    </row>
    <row r="205" spans="1:5" s="15" customFormat="1" ht="16.5" customHeight="1" x14ac:dyDescent="0.2">
      <c r="A205" s="16">
        <v>1</v>
      </c>
      <c r="B205" s="17" t="s">
        <v>371</v>
      </c>
      <c r="C205" s="18">
        <v>12</v>
      </c>
      <c r="D205" s="18">
        <v>0</v>
      </c>
      <c r="E205" s="18">
        <f>SUM(C205:D205)</f>
        <v>12</v>
      </c>
    </row>
    <row r="206" spans="1:5" s="15" customFormat="1" ht="16.5" customHeight="1" x14ac:dyDescent="0.2">
      <c r="A206" s="16">
        <v>2</v>
      </c>
      <c r="B206" s="17" t="s">
        <v>372</v>
      </c>
      <c r="C206" s="18">
        <v>1</v>
      </c>
      <c r="D206" s="18">
        <v>1</v>
      </c>
      <c r="E206" s="18">
        <f>SUM(C206:D206)</f>
        <v>2</v>
      </c>
    </row>
    <row r="207" spans="1:5" s="15" customFormat="1" ht="16.5" customHeight="1" x14ac:dyDescent="0.2">
      <c r="A207" s="14" t="s">
        <v>59</v>
      </c>
      <c r="B207" s="19"/>
      <c r="C207" s="28">
        <f>SUM(C205:C206)</f>
        <v>13</v>
      </c>
      <c r="D207" s="28">
        <f>SUM(D205:D206)</f>
        <v>1</v>
      </c>
      <c r="E207" s="28">
        <f>SUM(E205:E206)</f>
        <v>14</v>
      </c>
    </row>
    <row r="208" spans="1:5" s="15" customFormat="1" ht="9.9499999999999993" customHeight="1" x14ac:dyDescent="0.2">
      <c r="A208" s="20"/>
      <c r="B208" s="21"/>
      <c r="C208" s="22"/>
      <c r="D208" s="22"/>
      <c r="E208" s="22"/>
    </row>
    <row r="209" spans="1:5" s="15" customFormat="1" ht="16.5" customHeight="1" x14ac:dyDescent="0.2">
      <c r="A209" s="101" t="s">
        <v>276</v>
      </c>
      <c r="B209" s="102"/>
      <c r="C209" s="102"/>
      <c r="D209" s="102"/>
      <c r="E209" s="103"/>
    </row>
    <row r="210" spans="1:5" s="15" customFormat="1" ht="16.5" customHeight="1" x14ac:dyDescent="0.2">
      <c r="A210" s="101" t="s">
        <v>441</v>
      </c>
      <c r="B210" s="102"/>
      <c r="C210" s="102"/>
      <c r="D210" s="102"/>
      <c r="E210" s="103"/>
    </row>
    <row r="211" spans="1:5" s="15" customFormat="1" ht="16.5" customHeight="1" x14ac:dyDescent="0.2">
      <c r="A211" s="16">
        <v>1</v>
      </c>
      <c r="B211" s="17" t="s">
        <v>314</v>
      </c>
      <c r="C211" s="18">
        <v>51</v>
      </c>
      <c r="D211" s="18">
        <v>0</v>
      </c>
      <c r="E211" s="18">
        <f>SUM(C211:D211)</f>
        <v>51</v>
      </c>
    </row>
    <row r="212" spans="1:5" s="15" customFormat="1" ht="16.5" customHeight="1" x14ac:dyDescent="0.2">
      <c r="A212" s="16">
        <v>2</v>
      </c>
      <c r="B212" s="17" t="s">
        <v>315</v>
      </c>
      <c r="C212" s="18">
        <v>10</v>
      </c>
      <c r="D212" s="18">
        <v>18</v>
      </c>
      <c r="E212" s="18">
        <f>SUM(C212:D212)</f>
        <v>28</v>
      </c>
    </row>
    <row r="213" spans="1:5" s="15" customFormat="1" ht="16.5" customHeight="1" x14ac:dyDescent="0.2">
      <c r="A213" s="14" t="s">
        <v>59</v>
      </c>
      <c r="B213" s="19"/>
      <c r="C213" s="28">
        <f>SUM(C211:C212)</f>
        <v>61</v>
      </c>
      <c r="D213" s="28">
        <f>SUM(D211:D212)</f>
        <v>18</v>
      </c>
      <c r="E213" s="28">
        <f>SUM(E211:E212)</f>
        <v>79</v>
      </c>
    </row>
    <row r="214" spans="1:5" s="15" customFormat="1" ht="9.9499999999999993" customHeight="1" x14ac:dyDescent="0.2">
      <c r="A214" s="20"/>
      <c r="B214" s="21"/>
      <c r="C214" s="22"/>
      <c r="D214" s="22"/>
      <c r="E214" s="22"/>
    </row>
    <row r="215" spans="1:5" s="15" customFormat="1" ht="16.5" customHeight="1" x14ac:dyDescent="0.2">
      <c r="A215" s="101" t="s">
        <v>412</v>
      </c>
      <c r="B215" s="102"/>
      <c r="C215" s="102"/>
      <c r="D215" s="102"/>
      <c r="E215" s="103"/>
    </row>
    <row r="216" spans="1:5" s="15" customFormat="1" ht="16.5" customHeight="1" x14ac:dyDescent="0.2">
      <c r="A216" s="101" t="s">
        <v>413</v>
      </c>
      <c r="B216" s="102"/>
      <c r="C216" s="102"/>
      <c r="D216" s="102"/>
      <c r="E216" s="103"/>
    </row>
    <row r="217" spans="1:5" s="15" customFormat="1" ht="16.5" customHeight="1" x14ac:dyDescent="0.2">
      <c r="A217" s="16">
        <v>1</v>
      </c>
      <c r="B217" s="17" t="s">
        <v>419</v>
      </c>
      <c r="C217" s="18">
        <v>6</v>
      </c>
      <c r="D217" s="18">
        <v>0</v>
      </c>
      <c r="E217" s="18">
        <f t="shared" ref="E217:E223" si="6">SUM(C217:D217)</f>
        <v>6</v>
      </c>
    </row>
    <row r="218" spans="1:5" s="15" customFormat="1" ht="16.5" customHeight="1" x14ac:dyDescent="0.2">
      <c r="A218" s="16">
        <v>2</v>
      </c>
      <c r="B218" s="17" t="s">
        <v>417</v>
      </c>
      <c r="C218" s="18">
        <v>6</v>
      </c>
      <c r="D218" s="18">
        <v>0</v>
      </c>
      <c r="E218" s="18">
        <f t="shared" si="6"/>
        <v>6</v>
      </c>
    </row>
    <row r="219" spans="1:5" s="15" customFormat="1" ht="16.5" customHeight="1" x14ac:dyDescent="0.2">
      <c r="A219" s="16">
        <v>3</v>
      </c>
      <c r="B219" s="17" t="s">
        <v>418</v>
      </c>
      <c r="C219" s="18">
        <v>11</v>
      </c>
      <c r="D219" s="18">
        <v>0</v>
      </c>
      <c r="E219" s="18">
        <f t="shared" si="6"/>
        <v>11</v>
      </c>
    </row>
    <row r="220" spans="1:5" s="15" customFormat="1" ht="16.5" customHeight="1" x14ac:dyDescent="0.2">
      <c r="A220" s="16">
        <v>4</v>
      </c>
      <c r="B220" s="17" t="s">
        <v>420</v>
      </c>
      <c r="C220" s="18">
        <v>8</v>
      </c>
      <c r="D220" s="18">
        <v>0</v>
      </c>
      <c r="E220" s="18">
        <f t="shared" si="6"/>
        <v>8</v>
      </c>
    </row>
    <row r="221" spans="1:5" s="15" customFormat="1" ht="16.5" customHeight="1" x14ac:dyDescent="0.2">
      <c r="A221" s="16">
        <v>5</v>
      </c>
      <c r="B221" s="17" t="s">
        <v>415</v>
      </c>
      <c r="C221" s="18">
        <v>8</v>
      </c>
      <c r="D221" s="18">
        <v>0</v>
      </c>
      <c r="E221" s="18">
        <f t="shared" si="6"/>
        <v>8</v>
      </c>
    </row>
    <row r="222" spans="1:5" s="15" customFormat="1" ht="16.5" customHeight="1" x14ac:dyDescent="0.2">
      <c r="A222" s="16">
        <v>6</v>
      </c>
      <c r="B222" s="17" t="s">
        <v>416</v>
      </c>
      <c r="C222" s="18">
        <v>0</v>
      </c>
      <c r="D222" s="18">
        <v>2</v>
      </c>
      <c r="E222" s="18">
        <f t="shared" si="6"/>
        <v>2</v>
      </c>
    </row>
    <row r="223" spans="1:5" s="15" customFormat="1" ht="16.5" customHeight="1" x14ac:dyDescent="0.2">
      <c r="A223" s="16">
        <v>7</v>
      </c>
      <c r="B223" s="17" t="s">
        <v>414</v>
      </c>
      <c r="C223" s="18">
        <v>12</v>
      </c>
      <c r="D223" s="18">
        <v>0</v>
      </c>
      <c r="E223" s="18">
        <f t="shared" si="6"/>
        <v>12</v>
      </c>
    </row>
    <row r="224" spans="1:5" s="15" customFormat="1" ht="16.5" customHeight="1" x14ac:dyDescent="0.2">
      <c r="A224" s="14" t="s">
        <v>59</v>
      </c>
      <c r="B224" s="19"/>
      <c r="C224" s="28">
        <f>SUM(C217:C223)</f>
        <v>51</v>
      </c>
      <c r="D224" s="28">
        <f>SUM(D217:D223)</f>
        <v>2</v>
      </c>
      <c r="E224" s="28">
        <f>SUM(E217:E223)</f>
        <v>53</v>
      </c>
    </row>
    <row r="225" spans="1:5" s="15" customFormat="1" ht="9.9499999999999993" customHeight="1" x14ac:dyDescent="0.2">
      <c r="A225" s="20"/>
      <c r="B225" s="21"/>
      <c r="C225" s="22"/>
      <c r="D225" s="22"/>
      <c r="E225" s="22"/>
    </row>
    <row r="226" spans="1:5" s="15" customFormat="1" ht="16.5" customHeight="1" x14ac:dyDescent="0.2">
      <c r="A226" s="101" t="s">
        <v>385</v>
      </c>
      <c r="B226" s="102"/>
      <c r="C226" s="102"/>
      <c r="D226" s="102"/>
      <c r="E226" s="103"/>
    </row>
    <row r="227" spans="1:5" s="15" customFormat="1" ht="16.5" customHeight="1" x14ac:dyDescent="0.2">
      <c r="A227" s="101" t="s">
        <v>386</v>
      </c>
      <c r="B227" s="102"/>
      <c r="C227" s="102"/>
      <c r="D227" s="102"/>
      <c r="E227" s="103"/>
    </row>
    <row r="228" spans="1:5" s="15" customFormat="1" ht="16.5" customHeight="1" x14ac:dyDescent="0.2">
      <c r="A228" s="16">
        <v>1</v>
      </c>
      <c r="B228" s="17" t="s">
        <v>387</v>
      </c>
      <c r="C228" s="18">
        <v>9</v>
      </c>
      <c r="D228" s="18">
        <v>0</v>
      </c>
      <c r="E228" s="18">
        <f t="shared" ref="E228:E235" si="7">SUM(C228:D228)</f>
        <v>9</v>
      </c>
    </row>
    <row r="229" spans="1:5" s="15" customFormat="1" ht="16.5" customHeight="1" x14ac:dyDescent="0.2">
      <c r="A229" s="16">
        <v>2</v>
      </c>
      <c r="B229" s="17" t="s">
        <v>388</v>
      </c>
      <c r="C229" s="18">
        <v>11</v>
      </c>
      <c r="D229" s="18">
        <v>0</v>
      </c>
      <c r="E229" s="18">
        <f t="shared" si="7"/>
        <v>11</v>
      </c>
    </row>
    <row r="230" spans="1:5" s="15" customFormat="1" ht="16.5" customHeight="1" x14ac:dyDescent="0.2">
      <c r="A230" s="16">
        <v>3</v>
      </c>
      <c r="B230" s="17" t="s">
        <v>389</v>
      </c>
      <c r="C230" s="18">
        <v>5</v>
      </c>
      <c r="D230" s="18">
        <v>0</v>
      </c>
      <c r="E230" s="18">
        <f t="shared" si="7"/>
        <v>5</v>
      </c>
    </row>
    <row r="231" spans="1:5" s="15" customFormat="1" ht="16.5" customHeight="1" x14ac:dyDescent="0.2">
      <c r="A231" s="16">
        <v>4</v>
      </c>
      <c r="B231" s="17" t="s">
        <v>390</v>
      </c>
      <c r="C231" s="18">
        <v>7</v>
      </c>
      <c r="D231" s="18">
        <v>0</v>
      </c>
      <c r="E231" s="18">
        <f t="shared" si="7"/>
        <v>7</v>
      </c>
    </row>
    <row r="232" spans="1:5" s="15" customFormat="1" ht="16.5" customHeight="1" x14ac:dyDescent="0.2">
      <c r="A232" s="16">
        <v>5</v>
      </c>
      <c r="B232" s="17" t="s">
        <v>391</v>
      </c>
      <c r="C232" s="18">
        <v>13</v>
      </c>
      <c r="D232" s="18">
        <v>0</v>
      </c>
      <c r="E232" s="18">
        <f t="shared" si="7"/>
        <v>13</v>
      </c>
    </row>
    <row r="233" spans="1:5" s="15" customFormat="1" ht="16.5" customHeight="1" x14ac:dyDescent="0.2">
      <c r="A233" s="16">
        <v>6</v>
      </c>
      <c r="B233" s="17" t="s">
        <v>392</v>
      </c>
      <c r="C233" s="18">
        <v>9</v>
      </c>
      <c r="D233" s="18">
        <v>0</v>
      </c>
      <c r="E233" s="18">
        <f t="shared" si="7"/>
        <v>9</v>
      </c>
    </row>
    <row r="234" spans="1:5" s="15" customFormat="1" ht="16.5" customHeight="1" x14ac:dyDescent="0.2">
      <c r="A234" s="16">
        <v>7</v>
      </c>
      <c r="B234" s="17" t="s">
        <v>393</v>
      </c>
      <c r="C234" s="18">
        <v>1</v>
      </c>
      <c r="D234" s="18">
        <v>3</v>
      </c>
      <c r="E234" s="18">
        <f t="shared" si="7"/>
        <v>4</v>
      </c>
    </row>
    <row r="235" spans="1:5" s="15" customFormat="1" ht="16.5" customHeight="1" x14ac:dyDescent="0.2">
      <c r="A235" s="16">
        <v>8</v>
      </c>
      <c r="B235" s="17" t="s">
        <v>394</v>
      </c>
      <c r="C235" s="18">
        <v>7</v>
      </c>
      <c r="D235" s="18">
        <v>0</v>
      </c>
      <c r="E235" s="18">
        <f t="shared" si="7"/>
        <v>7</v>
      </c>
    </row>
    <row r="236" spans="1:5" s="15" customFormat="1" ht="16.5" customHeight="1" x14ac:dyDescent="0.2">
      <c r="A236" s="14" t="s">
        <v>59</v>
      </c>
      <c r="B236" s="19"/>
      <c r="C236" s="28">
        <f>SUM(C228:C235)</f>
        <v>62</v>
      </c>
      <c r="D236" s="28">
        <f>SUM(D228:D235)</f>
        <v>3</v>
      </c>
      <c r="E236" s="28">
        <f>SUM(E228:E235)</f>
        <v>65</v>
      </c>
    </row>
    <row r="237" spans="1:5" s="15" customFormat="1" ht="9.9499999999999993" customHeight="1" x14ac:dyDescent="0.2">
      <c r="A237" s="20"/>
      <c r="B237" s="21"/>
      <c r="C237" s="22"/>
      <c r="D237" s="22"/>
      <c r="E237" s="22"/>
    </row>
    <row r="238" spans="1:5" s="15" customFormat="1" ht="16.5" customHeight="1" x14ac:dyDescent="0.2">
      <c r="A238" s="101" t="s">
        <v>327</v>
      </c>
      <c r="B238" s="102"/>
      <c r="C238" s="102"/>
      <c r="D238" s="102"/>
      <c r="E238" s="103"/>
    </row>
    <row r="239" spans="1:5" s="15" customFormat="1" ht="16.5" customHeight="1" x14ac:dyDescent="0.2">
      <c r="A239" s="101" t="s">
        <v>266</v>
      </c>
      <c r="B239" s="102"/>
      <c r="C239" s="102"/>
      <c r="D239" s="102"/>
      <c r="E239" s="103"/>
    </row>
    <row r="240" spans="1:5" s="15" customFormat="1" ht="16.5" customHeight="1" x14ac:dyDescent="0.2">
      <c r="A240" s="99">
        <v>1</v>
      </c>
      <c r="B240" s="17" t="s">
        <v>334</v>
      </c>
      <c r="C240" s="18">
        <v>5</v>
      </c>
      <c r="D240" s="18">
        <v>0</v>
      </c>
      <c r="E240" s="18">
        <f t="shared" ref="E240:E249" si="8">SUM(C240:D240)</f>
        <v>5</v>
      </c>
    </row>
    <row r="241" spans="1:5" s="15" customFormat="1" ht="16.5" customHeight="1" x14ac:dyDescent="0.2">
      <c r="A241" s="100"/>
      <c r="B241" s="17" t="s">
        <v>339</v>
      </c>
      <c r="C241" s="18">
        <v>13</v>
      </c>
      <c r="D241" s="18">
        <v>0</v>
      </c>
      <c r="E241" s="18">
        <f t="shared" si="8"/>
        <v>13</v>
      </c>
    </row>
    <row r="242" spans="1:5" s="15" customFormat="1" ht="16.5" customHeight="1" x14ac:dyDescent="0.2">
      <c r="A242" s="99">
        <v>2</v>
      </c>
      <c r="B242" s="17" t="s">
        <v>332</v>
      </c>
      <c r="C242" s="18">
        <v>4</v>
      </c>
      <c r="D242" s="18">
        <v>0</v>
      </c>
      <c r="E242" s="18">
        <f t="shared" si="8"/>
        <v>4</v>
      </c>
    </row>
    <row r="243" spans="1:5" s="15" customFormat="1" ht="16.5" customHeight="1" x14ac:dyDescent="0.2">
      <c r="A243" s="100"/>
      <c r="B243" s="17" t="s">
        <v>338</v>
      </c>
      <c r="C243" s="18">
        <v>5</v>
      </c>
      <c r="D243" s="18">
        <v>0</v>
      </c>
      <c r="E243" s="18">
        <f t="shared" si="8"/>
        <v>5</v>
      </c>
    </row>
    <row r="244" spans="1:5" s="15" customFormat="1" ht="16.5" customHeight="1" x14ac:dyDescent="0.2">
      <c r="A244" s="99">
        <v>3</v>
      </c>
      <c r="B244" s="17" t="s">
        <v>335</v>
      </c>
      <c r="C244" s="18">
        <v>5</v>
      </c>
      <c r="D244" s="18">
        <v>0</v>
      </c>
      <c r="E244" s="18">
        <f t="shared" si="8"/>
        <v>5</v>
      </c>
    </row>
    <row r="245" spans="1:5" s="15" customFormat="1" ht="16.5" customHeight="1" x14ac:dyDescent="0.2">
      <c r="A245" s="100"/>
      <c r="B245" s="17" t="s">
        <v>337</v>
      </c>
      <c r="C245" s="18">
        <v>6</v>
      </c>
      <c r="D245" s="18">
        <v>0</v>
      </c>
      <c r="E245" s="18">
        <f t="shared" si="8"/>
        <v>6</v>
      </c>
    </row>
    <row r="246" spans="1:5" s="15" customFormat="1" ht="16.5" customHeight="1" x14ac:dyDescent="0.2">
      <c r="A246" s="99">
        <v>4</v>
      </c>
      <c r="B246" s="17" t="s">
        <v>331</v>
      </c>
      <c r="C246" s="18">
        <v>2</v>
      </c>
      <c r="D246" s="18">
        <v>0</v>
      </c>
      <c r="E246" s="18">
        <f t="shared" si="8"/>
        <v>2</v>
      </c>
    </row>
    <row r="247" spans="1:5" s="15" customFormat="1" ht="16.5" customHeight="1" x14ac:dyDescent="0.2">
      <c r="A247" s="100"/>
      <c r="B247" s="17" t="s">
        <v>336</v>
      </c>
      <c r="C247" s="18">
        <v>11</v>
      </c>
      <c r="D247" s="18">
        <v>0</v>
      </c>
      <c r="E247" s="18">
        <f t="shared" si="8"/>
        <v>11</v>
      </c>
    </row>
    <row r="248" spans="1:5" s="15" customFormat="1" ht="16.5" customHeight="1" x14ac:dyDescent="0.2">
      <c r="A248" s="99">
        <v>5</v>
      </c>
      <c r="B248" s="17" t="s">
        <v>333</v>
      </c>
      <c r="C248" s="18">
        <v>1</v>
      </c>
      <c r="D248" s="18">
        <v>0</v>
      </c>
      <c r="E248" s="18">
        <f t="shared" si="8"/>
        <v>1</v>
      </c>
    </row>
    <row r="249" spans="1:5" s="15" customFormat="1" ht="16.5" customHeight="1" x14ac:dyDescent="0.2">
      <c r="A249" s="100"/>
      <c r="B249" s="17" t="s">
        <v>340</v>
      </c>
      <c r="C249" s="18">
        <v>2</v>
      </c>
      <c r="D249" s="18">
        <v>0</v>
      </c>
      <c r="E249" s="18">
        <f t="shared" si="8"/>
        <v>2</v>
      </c>
    </row>
    <row r="250" spans="1:5" s="15" customFormat="1" ht="16.5" customHeight="1" x14ac:dyDescent="0.2">
      <c r="A250" s="14" t="s">
        <v>59</v>
      </c>
      <c r="B250" s="19"/>
      <c r="C250" s="28">
        <f>SUM(C240:C249)</f>
        <v>54</v>
      </c>
      <c r="D250" s="28">
        <f>SUM(D240:D249)</f>
        <v>0</v>
      </c>
      <c r="E250" s="28">
        <f>SUM(E240:E249)</f>
        <v>54</v>
      </c>
    </row>
    <row r="251" spans="1:5" s="15" customFormat="1" ht="9.9499999999999993" customHeight="1" x14ac:dyDescent="0.2">
      <c r="A251" s="20"/>
      <c r="B251" s="21"/>
      <c r="C251" s="22"/>
      <c r="D251" s="22"/>
      <c r="E251" s="22"/>
    </row>
    <row r="252" spans="1:5" s="15" customFormat="1" ht="16.5" customHeight="1" x14ac:dyDescent="0.2">
      <c r="A252" s="101" t="s">
        <v>265</v>
      </c>
      <c r="B252" s="102"/>
      <c r="C252" s="102"/>
      <c r="D252" s="102"/>
      <c r="E252" s="103"/>
    </row>
    <row r="253" spans="1:5" s="15" customFormat="1" ht="16.5" customHeight="1" x14ac:dyDescent="0.2">
      <c r="A253" s="101" t="s">
        <v>266</v>
      </c>
      <c r="B253" s="102"/>
      <c r="C253" s="102"/>
      <c r="D253" s="102"/>
      <c r="E253" s="103"/>
    </row>
    <row r="254" spans="1:5" s="15" customFormat="1" ht="16.5" customHeight="1" x14ac:dyDescent="0.2">
      <c r="A254" s="99">
        <v>1</v>
      </c>
      <c r="B254" s="17" t="s">
        <v>270</v>
      </c>
      <c r="C254" s="18">
        <v>1</v>
      </c>
      <c r="D254" s="18">
        <v>0</v>
      </c>
      <c r="E254" s="18">
        <f t="shared" ref="E254:E260" si="9">SUM(C254:D254)</f>
        <v>1</v>
      </c>
    </row>
    <row r="255" spans="1:5" s="15" customFormat="1" ht="16.5" customHeight="1" x14ac:dyDescent="0.2">
      <c r="A255" s="100"/>
      <c r="B255" s="17" t="s">
        <v>272</v>
      </c>
      <c r="C255" s="18">
        <v>23</v>
      </c>
      <c r="D255" s="18">
        <v>0</v>
      </c>
      <c r="E255" s="18">
        <f>SUM(C255:D255)</f>
        <v>23</v>
      </c>
    </row>
    <row r="256" spans="1:5" s="15" customFormat="1" ht="16.5" customHeight="1" x14ac:dyDescent="0.2">
      <c r="A256" s="16">
        <v>2</v>
      </c>
      <c r="B256" s="17" t="s">
        <v>273</v>
      </c>
      <c r="C256" s="18">
        <v>17</v>
      </c>
      <c r="D256" s="18">
        <v>0</v>
      </c>
      <c r="E256" s="18">
        <f t="shared" si="9"/>
        <v>17</v>
      </c>
    </row>
    <row r="257" spans="1:5" s="15" customFormat="1" ht="16.5" customHeight="1" x14ac:dyDescent="0.2">
      <c r="A257" s="99">
        <v>3</v>
      </c>
      <c r="B257" s="17" t="s">
        <v>269</v>
      </c>
      <c r="C257" s="18">
        <v>5</v>
      </c>
      <c r="D257" s="18">
        <v>0</v>
      </c>
      <c r="E257" s="18">
        <f>SUM(C257:D257)</f>
        <v>5</v>
      </c>
    </row>
    <row r="258" spans="1:5" s="15" customFormat="1" ht="16.5" customHeight="1" x14ac:dyDescent="0.2">
      <c r="A258" s="100"/>
      <c r="B258" s="17" t="s">
        <v>275</v>
      </c>
      <c r="C258" s="18">
        <v>15</v>
      </c>
      <c r="D258" s="18">
        <v>0</v>
      </c>
      <c r="E258" s="18">
        <f>SUM(C258:D258)</f>
        <v>15</v>
      </c>
    </row>
    <row r="259" spans="1:5" s="15" customFormat="1" ht="16.5" customHeight="1" x14ac:dyDescent="0.2">
      <c r="A259" s="99">
        <v>4</v>
      </c>
      <c r="B259" s="17" t="s">
        <v>271</v>
      </c>
      <c r="C259" s="18">
        <v>1</v>
      </c>
      <c r="D259" s="18">
        <v>0</v>
      </c>
      <c r="E259" s="18">
        <f>SUM(C259:D259)</f>
        <v>1</v>
      </c>
    </row>
    <row r="260" spans="1:5" s="15" customFormat="1" ht="16.5" customHeight="1" x14ac:dyDescent="0.2">
      <c r="A260" s="100"/>
      <c r="B260" s="17" t="s">
        <v>274</v>
      </c>
      <c r="C260" s="18">
        <v>17</v>
      </c>
      <c r="D260" s="18">
        <v>2</v>
      </c>
      <c r="E260" s="18">
        <f t="shared" si="9"/>
        <v>19</v>
      </c>
    </row>
    <row r="261" spans="1:5" s="15" customFormat="1" ht="16.5" customHeight="1" x14ac:dyDescent="0.2">
      <c r="A261" s="14" t="s">
        <v>59</v>
      </c>
      <c r="B261" s="19"/>
      <c r="C261" s="28">
        <f>SUM(C254:C260)</f>
        <v>79</v>
      </c>
      <c r="D261" s="28">
        <f>SUM(D254:D260)</f>
        <v>2</v>
      </c>
      <c r="E261" s="28">
        <f>SUM(E254:E260)</f>
        <v>81</v>
      </c>
    </row>
    <row r="262" spans="1:5" s="15" customFormat="1" ht="9.9499999999999993" customHeight="1" x14ac:dyDescent="0.2">
      <c r="A262" s="20"/>
      <c r="B262" s="21"/>
      <c r="C262" s="22"/>
      <c r="D262" s="22"/>
      <c r="E262" s="22"/>
    </row>
    <row r="263" spans="1:5" s="15" customFormat="1" ht="16.5" customHeight="1" x14ac:dyDescent="0.2">
      <c r="A263" s="101" t="s">
        <v>341</v>
      </c>
      <c r="B263" s="102"/>
      <c r="C263" s="102"/>
      <c r="D263" s="102"/>
      <c r="E263" s="103"/>
    </row>
    <row r="264" spans="1:5" s="15" customFormat="1" ht="16.5" customHeight="1" x14ac:dyDescent="0.2">
      <c r="A264" s="101" t="s">
        <v>442</v>
      </c>
      <c r="B264" s="102"/>
      <c r="C264" s="102"/>
      <c r="D264" s="102"/>
      <c r="E264" s="103"/>
    </row>
    <row r="265" spans="1:5" s="15" customFormat="1" ht="16.5" customHeight="1" x14ac:dyDescent="0.2">
      <c r="A265" s="16">
        <v>1</v>
      </c>
      <c r="B265" s="17" t="s">
        <v>373</v>
      </c>
      <c r="C265" s="18">
        <v>5</v>
      </c>
      <c r="D265" s="18">
        <v>0</v>
      </c>
      <c r="E265" s="18">
        <f>SUM(C265:D265)</f>
        <v>5</v>
      </c>
    </row>
    <row r="266" spans="1:5" s="15" customFormat="1" ht="16.5" customHeight="1" x14ac:dyDescent="0.2">
      <c r="A266" s="16">
        <v>2</v>
      </c>
      <c r="B266" s="17" t="s">
        <v>374</v>
      </c>
      <c r="C266" s="18">
        <v>12</v>
      </c>
      <c r="D266" s="18">
        <v>0</v>
      </c>
      <c r="E266" s="18">
        <f>SUM(C266:D266)</f>
        <v>12</v>
      </c>
    </row>
    <row r="267" spans="1:5" s="15" customFormat="1" ht="16.5" customHeight="1" x14ac:dyDescent="0.2">
      <c r="A267" s="16">
        <v>3</v>
      </c>
      <c r="B267" s="17" t="s">
        <v>376</v>
      </c>
      <c r="C267" s="18">
        <v>4</v>
      </c>
      <c r="D267" s="18">
        <v>0</v>
      </c>
      <c r="E267" s="18">
        <f>SUM(C267:D267)</f>
        <v>4</v>
      </c>
    </row>
    <row r="268" spans="1:5" s="15" customFormat="1" ht="16.5" customHeight="1" x14ac:dyDescent="0.2">
      <c r="A268" s="16">
        <v>4</v>
      </c>
      <c r="B268" s="17" t="s">
        <v>375</v>
      </c>
      <c r="C268" s="18">
        <v>7</v>
      </c>
      <c r="D268" s="18">
        <v>0</v>
      </c>
      <c r="E268" s="18">
        <f>SUM(C268:D268)</f>
        <v>7</v>
      </c>
    </row>
    <row r="269" spans="1:5" s="15" customFormat="1" ht="16.5" customHeight="1" x14ac:dyDescent="0.2">
      <c r="A269" s="14" t="s">
        <v>59</v>
      </c>
      <c r="B269" s="19"/>
      <c r="C269" s="28">
        <f>SUM(C265:C268)</f>
        <v>28</v>
      </c>
      <c r="D269" s="28">
        <f>SUM(D265:D268)</f>
        <v>0</v>
      </c>
      <c r="E269" s="28">
        <f>SUM(E265:E268)</f>
        <v>28</v>
      </c>
    </row>
    <row r="270" spans="1:5" s="15" customFormat="1" ht="9.9499999999999993" customHeight="1" x14ac:dyDescent="0.2">
      <c r="A270" s="20"/>
      <c r="B270" s="21"/>
      <c r="C270" s="22"/>
      <c r="D270" s="22"/>
      <c r="E270" s="22"/>
    </row>
    <row r="271" spans="1:5" s="15" customFormat="1" ht="16.5" customHeight="1" x14ac:dyDescent="0.2">
      <c r="A271" s="101" t="s">
        <v>276</v>
      </c>
      <c r="B271" s="102"/>
      <c r="C271" s="102"/>
      <c r="D271" s="102"/>
      <c r="E271" s="103"/>
    </row>
    <row r="272" spans="1:5" s="15" customFormat="1" ht="16.5" customHeight="1" x14ac:dyDescent="0.2">
      <c r="A272" s="101" t="s">
        <v>442</v>
      </c>
      <c r="B272" s="102"/>
      <c r="C272" s="102"/>
      <c r="D272" s="102"/>
      <c r="E272" s="103"/>
    </row>
    <row r="273" spans="1:5" s="15" customFormat="1" ht="16.5" customHeight="1" x14ac:dyDescent="0.2">
      <c r="A273" s="16">
        <v>1</v>
      </c>
      <c r="B273" s="17" t="s">
        <v>316</v>
      </c>
      <c r="C273" s="18">
        <v>64</v>
      </c>
      <c r="D273" s="18">
        <v>0</v>
      </c>
      <c r="E273" s="18">
        <f>SUM(C273:D273)</f>
        <v>64</v>
      </c>
    </row>
    <row r="274" spans="1:5" s="15" customFormat="1" ht="16.5" customHeight="1" x14ac:dyDescent="0.2">
      <c r="A274" s="16">
        <v>2</v>
      </c>
      <c r="B274" s="17" t="s">
        <v>318</v>
      </c>
      <c r="C274" s="18">
        <v>2</v>
      </c>
      <c r="D274" s="18">
        <v>28</v>
      </c>
      <c r="E274" s="18">
        <f>SUM(C274:D274)</f>
        <v>30</v>
      </c>
    </row>
    <row r="275" spans="1:5" s="15" customFormat="1" ht="16.5" customHeight="1" x14ac:dyDescent="0.2">
      <c r="A275" s="16">
        <v>3</v>
      </c>
      <c r="B275" s="17" t="s">
        <v>317</v>
      </c>
      <c r="C275" s="18">
        <v>30</v>
      </c>
      <c r="D275" s="18">
        <v>2</v>
      </c>
      <c r="E275" s="18">
        <f>SUM(C275:D275)</f>
        <v>32</v>
      </c>
    </row>
    <row r="276" spans="1:5" s="15" customFormat="1" ht="16.5" customHeight="1" x14ac:dyDescent="0.2">
      <c r="A276" s="14" t="s">
        <v>59</v>
      </c>
      <c r="B276" s="19"/>
      <c r="C276" s="28">
        <f>SUM(C273:C275)</f>
        <v>96</v>
      </c>
      <c r="D276" s="28">
        <f>SUM(D273:D275)</f>
        <v>30</v>
      </c>
      <c r="E276" s="28">
        <f>SUM(E273:E275)</f>
        <v>126</v>
      </c>
    </row>
    <row r="277" spans="1:5" s="15" customFormat="1" ht="9.9499999999999993" customHeight="1" x14ac:dyDescent="0.2">
      <c r="A277" s="20"/>
      <c r="B277" s="21"/>
      <c r="C277" s="22"/>
      <c r="D277" s="22"/>
      <c r="E277" s="22"/>
    </row>
    <row r="278" spans="1:5" s="15" customFormat="1" ht="15.95" customHeight="1" x14ac:dyDescent="0.2">
      <c r="A278" s="101" t="s">
        <v>341</v>
      </c>
      <c r="B278" s="102"/>
      <c r="C278" s="102"/>
      <c r="D278" s="102"/>
      <c r="E278" s="103"/>
    </row>
    <row r="279" spans="1:5" s="15" customFormat="1" ht="15.95" customHeight="1" x14ac:dyDescent="0.2">
      <c r="A279" s="101" t="s">
        <v>277</v>
      </c>
      <c r="B279" s="102"/>
      <c r="C279" s="102"/>
      <c r="D279" s="102"/>
      <c r="E279" s="103"/>
    </row>
    <row r="280" spans="1:5" s="15" customFormat="1" ht="15.95" customHeight="1" x14ac:dyDescent="0.2">
      <c r="A280" s="16">
        <v>1</v>
      </c>
      <c r="B280" s="17" t="s">
        <v>377</v>
      </c>
      <c r="C280" s="18">
        <v>19</v>
      </c>
      <c r="D280" s="18">
        <v>0</v>
      </c>
      <c r="E280" s="18">
        <f t="shared" ref="E280:E287" si="10">SUM(C280:D280)</f>
        <v>19</v>
      </c>
    </row>
    <row r="281" spans="1:5" s="15" customFormat="1" ht="15.95" customHeight="1" x14ac:dyDescent="0.2">
      <c r="A281" s="16">
        <v>2</v>
      </c>
      <c r="B281" s="17" t="s">
        <v>378</v>
      </c>
      <c r="C281" s="18">
        <v>18</v>
      </c>
      <c r="D281" s="18">
        <v>0</v>
      </c>
      <c r="E281" s="18">
        <f t="shared" si="10"/>
        <v>18</v>
      </c>
    </row>
    <row r="282" spans="1:5" s="15" customFormat="1" ht="15.95" customHeight="1" x14ac:dyDescent="0.2">
      <c r="A282" s="16">
        <v>3</v>
      </c>
      <c r="B282" s="17" t="s">
        <v>379</v>
      </c>
      <c r="C282" s="18">
        <v>27</v>
      </c>
      <c r="D282" s="18">
        <v>0</v>
      </c>
      <c r="E282" s="18">
        <f t="shared" si="10"/>
        <v>27</v>
      </c>
    </row>
    <row r="283" spans="1:5" s="15" customFormat="1" ht="15.95" customHeight="1" x14ac:dyDescent="0.2">
      <c r="A283" s="16">
        <v>4</v>
      </c>
      <c r="B283" s="17" t="s">
        <v>380</v>
      </c>
      <c r="C283" s="18">
        <v>9</v>
      </c>
      <c r="D283" s="18">
        <v>0</v>
      </c>
      <c r="E283" s="18">
        <f t="shared" si="10"/>
        <v>9</v>
      </c>
    </row>
    <row r="284" spans="1:5" s="15" customFormat="1" ht="15.95" customHeight="1" x14ac:dyDescent="0.2">
      <c r="A284" s="16">
        <v>5</v>
      </c>
      <c r="B284" s="17" t="s">
        <v>381</v>
      </c>
      <c r="C284" s="18">
        <v>38</v>
      </c>
      <c r="D284" s="18">
        <v>0</v>
      </c>
      <c r="E284" s="18">
        <f t="shared" si="10"/>
        <v>38</v>
      </c>
    </row>
    <row r="285" spans="1:5" s="15" customFormat="1" ht="15.95" customHeight="1" x14ac:dyDescent="0.2">
      <c r="A285" s="16">
        <v>6</v>
      </c>
      <c r="B285" s="17" t="s">
        <v>383</v>
      </c>
      <c r="C285" s="18">
        <v>3</v>
      </c>
      <c r="D285" s="18">
        <v>13</v>
      </c>
      <c r="E285" s="18">
        <f>SUM(C285:D285)</f>
        <v>16</v>
      </c>
    </row>
    <row r="286" spans="1:5" s="15" customFormat="1" ht="15.95" customHeight="1" x14ac:dyDescent="0.2">
      <c r="A286" s="16">
        <v>7</v>
      </c>
      <c r="B286" s="17" t="s">
        <v>382</v>
      </c>
      <c r="C286" s="18">
        <v>37</v>
      </c>
      <c r="D286" s="18">
        <v>4</v>
      </c>
      <c r="E286" s="18">
        <f t="shared" si="10"/>
        <v>41</v>
      </c>
    </row>
    <row r="287" spans="1:5" s="15" customFormat="1" ht="15.95" customHeight="1" x14ac:dyDescent="0.2">
      <c r="A287" s="16">
        <v>8</v>
      </c>
      <c r="B287" s="17" t="s">
        <v>384</v>
      </c>
      <c r="C287" s="18">
        <v>3</v>
      </c>
      <c r="D287" s="18">
        <v>9</v>
      </c>
      <c r="E287" s="18">
        <f t="shared" si="10"/>
        <v>12</v>
      </c>
    </row>
    <row r="288" spans="1:5" s="15" customFormat="1" ht="15.95" customHeight="1" x14ac:dyDescent="0.2">
      <c r="A288" s="14" t="s">
        <v>59</v>
      </c>
      <c r="B288" s="19"/>
      <c r="C288" s="28">
        <f>SUM(C280:C287)</f>
        <v>154</v>
      </c>
      <c r="D288" s="28">
        <f>SUM(D280:D287)</f>
        <v>26</v>
      </c>
      <c r="E288" s="28">
        <f>SUM(E280:E287)</f>
        <v>180</v>
      </c>
    </row>
    <row r="289" spans="1:5" s="15" customFormat="1" ht="9.9499999999999993" customHeight="1" x14ac:dyDescent="0.2">
      <c r="A289" s="20"/>
      <c r="B289" s="21"/>
      <c r="C289" s="22"/>
      <c r="D289" s="22"/>
      <c r="E289" s="22"/>
    </row>
    <row r="290" spans="1:5" s="15" customFormat="1" ht="15.95" customHeight="1" x14ac:dyDescent="0.2">
      <c r="A290" s="101" t="s">
        <v>276</v>
      </c>
      <c r="B290" s="102"/>
      <c r="C290" s="102"/>
      <c r="D290" s="102"/>
      <c r="E290" s="103"/>
    </row>
    <row r="291" spans="1:5" s="15" customFormat="1" ht="15.95" customHeight="1" x14ac:dyDescent="0.2">
      <c r="A291" s="101" t="s">
        <v>277</v>
      </c>
      <c r="B291" s="102"/>
      <c r="C291" s="102"/>
      <c r="D291" s="102"/>
      <c r="E291" s="103"/>
    </row>
    <row r="292" spans="1:5" s="15" customFormat="1" ht="15.95" customHeight="1" x14ac:dyDescent="0.2">
      <c r="A292" s="16">
        <v>1</v>
      </c>
      <c r="B292" s="17" t="s">
        <v>321</v>
      </c>
      <c r="C292" s="18">
        <v>41</v>
      </c>
      <c r="D292" s="18">
        <v>0</v>
      </c>
      <c r="E292" s="18">
        <f>SUM(C292:D292)</f>
        <v>41</v>
      </c>
    </row>
    <row r="293" spans="1:5" s="15" customFormat="1" ht="15.95" customHeight="1" x14ac:dyDescent="0.2">
      <c r="A293" s="16">
        <v>2</v>
      </c>
      <c r="B293" s="17" t="s">
        <v>320</v>
      </c>
      <c r="C293" s="18">
        <v>34</v>
      </c>
      <c r="D293" s="18">
        <v>0</v>
      </c>
      <c r="E293" s="18">
        <f t="shared" ref="E293:E299" si="11">SUM(C293:D293)</f>
        <v>34</v>
      </c>
    </row>
    <row r="294" spans="1:5" s="15" customFormat="1" ht="15.95" customHeight="1" x14ac:dyDescent="0.2">
      <c r="A294" s="16">
        <v>3</v>
      </c>
      <c r="B294" s="17" t="s">
        <v>322</v>
      </c>
      <c r="C294" s="18">
        <v>45</v>
      </c>
      <c r="D294" s="18">
        <v>0</v>
      </c>
      <c r="E294" s="18">
        <f t="shared" si="11"/>
        <v>45</v>
      </c>
    </row>
    <row r="295" spans="1:5" s="15" customFormat="1" ht="15.95" customHeight="1" x14ac:dyDescent="0.2">
      <c r="A295" s="16">
        <v>4</v>
      </c>
      <c r="B295" s="17" t="s">
        <v>323</v>
      </c>
      <c r="C295" s="18">
        <v>38</v>
      </c>
      <c r="D295" s="18">
        <v>1</v>
      </c>
      <c r="E295" s="18">
        <f t="shared" si="11"/>
        <v>39</v>
      </c>
    </row>
    <row r="296" spans="1:5" s="15" customFormat="1" ht="15.95" customHeight="1" x14ac:dyDescent="0.2">
      <c r="A296" s="16">
        <v>5</v>
      </c>
      <c r="B296" s="17" t="s">
        <v>324</v>
      </c>
      <c r="C296" s="18">
        <v>80</v>
      </c>
      <c r="D296" s="18">
        <v>0</v>
      </c>
      <c r="E296" s="18">
        <f t="shared" si="11"/>
        <v>80</v>
      </c>
    </row>
    <row r="297" spans="1:5" s="15" customFormat="1" ht="15.95" customHeight="1" x14ac:dyDescent="0.2">
      <c r="A297" s="16">
        <v>6</v>
      </c>
      <c r="B297" s="17" t="s">
        <v>319</v>
      </c>
      <c r="C297" s="18">
        <v>63</v>
      </c>
      <c r="D297" s="18">
        <v>5</v>
      </c>
      <c r="E297" s="18">
        <f>SUM(C297:D297)</f>
        <v>68</v>
      </c>
    </row>
    <row r="298" spans="1:5" s="15" customFormat="1" ht="15.95" customHeight="1" x14ac:dyDescent="0.2">
      <c r="A298" s="16">
        <v>7</v>
      </c>
      <c r="B298" s="17" t="s">
        <v>325</v>
      </c>
      <c r="C298" s="18">
        <v>2</v>
      </c>
      <c r="D298" s="18">
        <v>26</v>
      </c>
      <c r="E298" s="18">
        <f t="shared" si="11"/>
        <v>28</v>
      </c>
    </row>
    <row r="299" spans="1:5" s="15" customFormat="1" ht="15.95" customHeight="1" x14ac:dyDescent="0.2">
      <c r="A299" s="16">
        <v>8</v>
      </c>
      <c r="B299" s="17" t="s">
        <v>326</v>
      </c>
      <c r="C299" s="18">
        <v>11</v>
      </c>
      <c r="D299" s="18">
        <v>31</v>
      </c>
      <c r="E299" s="18">
        <f t="shared" si="11"/>
        <v>42</v>
      </c>
    </row>
    <row r="300" spans="1:5" s="15" customFormat="1" ht="15.95" customHeight="1" x14ac:dyDescent="0.2">
      <c r="A300" s="14" t="s">
        <v>59</v>
      </c>
      <c r="B300" s="19"/>
      <c r="C300" s="28">
        <f>SUM(C292:C299)</f>
        <v>314</v>
      </c>
      <c r="D300" s="28">
        <f>SUM(D292:D299)</f>
        <v>63</v>
      </c>
      <c r="E300" s="28">
        <f>SUM(E292:E299)</f>
        <v>377</v>
      </c>
    </row>
    <row r="301" spans="1:5" s="15" customFormat="1" ht="9.9499999999999993" customHeight="1" x14ac:dyDescent="0.2">
      <c r="A301" s="20"/>
      <c r="B301" s="21"/>
      <c r="C301" s="22"/>
      <c r="D301" s="22"/>
      <c r="E301" s="22"/>
    </row>
    <row r="302" spans="1:5" s="15" customFormat="1" ht="15.95" customHeight="1" x14ac:dyDescent="0.2">
      <c r="A302" s="101" t="s">
        <v>201</v>
      </c>
      <c r="B302" s="102"/>
      <c r="C302" s="102"/>
      <c r="D302" s="102"/>
      <c r="E302" s="103"/>
    </row>
    <row r="303" spans="1:5" s="15" customFormat="1" ht="15.95" customHeight="1" x14ac:dyDescent="0.2">
      <c r="A303" s="101" t="s">
        <v>102</v>
      </c>
      <c r="B303" s="102"/>
      <c r="C303" s="102"/>
      <c r="D303" s="102"/>
      <c r="E303" s="103"/>
    </row>
    <row r="304" spans="1:5" s="15" customFormat="1" ht="15.95" customHeight="1" x14ac:dyDescent="0.2">
      <c r="A304" s="16">
        <v>1</v>
      </c>
      <c r="B304" s="17" t="s">
        <v>203</v>
      </c>
      <c r="C304" s="18">
        <v>26</v>
      </c>
      <c r="D304" s="18">
        <v>0</v>
      </c>
      <c r="E304" s="18">
        <f>SUM(C304:D304)</f>
        <v>26</v>
      </c>
    </row>
    <row r="305" spans="1:5" s="15" customFormat="1" ht="15.95" customHeight="1" x14ac:dyDescent="0.2">
      <c r="A305" s="16">
        <v>2</v>
      </c>
      <c r="B305" s="17" t="s">
        <v>202</v>
      </c>
      <c r="C305" s="18">
        <v>38</v>
      </c>
      <c r="D305" s="18">
        <v>3</v>
      </c>
      <c r="E305" s="18">
        <f>SUM(C305:D305)</f>
        <v>41</v>
      </c>
    </row>
    <row r="306" spans="1:5" s="15" customFormat="1" ht="15.95" customHeight="1" x14ac:dyDescent="0.2">
      <c r="A306" s="14" t="s">
        <v>59</v>
      </c>
      <c r="B306" s="19"/>
      <c r="C306" s="28">
        <f>SUM(C304:C305)</f>
        <v>64</v>
      </c>
      <c r="D306" s="28">
        <f>SUM(D304:D305)</f>
        <v>3</v>
      </c>
      <c r="E306" s="28">
        <f>SUM(E304:E305)</f>
        <v>67</v>
      </c>
    </row>
    <row r="307" spans="1:5" s="15" customFormat="1" ht="9.9499999999999993" customHeight="1" x14ac:dyDescent="0.2">
      <c r="A307" s="20"/>
      <c r="B307" s="21"/>
      <c r="C307" s="22"/>
      <c r="D307" s="22"/>
      <c r="E307" s="22"/>
    </row>
    <row r="308" spans="1:5" s="15" customFormat="1" ht="15.95" customHeight="1" x14ac:dyDescent="0.2">
      <c r="A308" s="101" t="s">
        <v>177</v>
      </c>
      <c r="B308" s="102"/>
      <c r="C308" s="102"/>
      <c r="D308" s="102"/>
      <c r="E308" s="103"/>
    </row>
    <row r="309" spans="1:5" s="15" customFormat="1" ht="15.95" customHeight="1" x14ac:dyDescent="0.2">
      <c r="A309" s="101" t="s">
        <v>68</v>
      </c>
      <c r="B309" s="102"/>
      <c r="C309" s="102"/>
      <c r="D309" s="102"/>
      <c r="E309" s="103"/>
    </row>
    <row r="310" spans="1:5" s="15" customFormat="1" ht="15.95" customHeight="1" x14ac:dyDescent="0.2">
      <c r="A310" s="16">
        <v>1</v>
      </c>
      <c r="B310" s="17" t="s">
        <v>192</v>
      </c>
      <c r="C310" s="18">
        <v>42</v>
      </c>
      <c r="D310" s="18">
        <v>1</v>
      </c>
      <c r="E310" s="18">
        <f t="shared" ref="E310:E332" si="12">SUM(C310:D310)</f>
        <v>43</v>
      </c>
    </row>
    <row r="311" spans="1:5" s="15" customFormat="1" ht="15.95" customHeight="1" x14ac:dyDescent="0.2">
      <c r="A311" s="16">
        <v>2</v>
      </c>
      <c r="B311" s="17" t="s">
        <v>200</v>
      </c>
      <c r="C311" s="18">
        <v>42</v>
      </c>
      <c r="D311" s="18">
        <v>0</v>
      </c>
      <c r="E311" s="18">
        <f t="shared" si="12"/>
        <v>42</v>
      </c>
    </row>
    <row r="312" spans="1:5" s="15" customFormat="1" ht="15.95" customHeight="1" x14ac:dyDescent="0.2">
      <c r="A312" s="16">
        <v>3</v>
      </c>
      <c r="B312" s="17" t="s">
        <v>190</v>
      </c>
      <c r="C312" s="18">
        <v>62</v>
      </c>
      <c r="D312" s="18">
        <v>1</v>
      </c>
      <c r="E312" s="18">
        <f t="shared" si="12"/>
        <v>63</v>
      </c>
    </row>
    <row r="313" spans="1:5" s="15" customFormat="1" ht="15.95" customHeight="1" x14ac:dyDescent="0.2">
      <c r="A313" s="16">
        <v>4</v>
      </c>
      <c r="B313" s="17" t="s">
        <v>191</v>
      </c>
      <c r="C313" s="18">
        <v>37</v>
      </c>
      <c r="D313" s="18">
        <v>1</v>
      </c>
      <c r="E313" s="18">
        <f t="shared" si="12"/>
        <v>38</v>
      </c>
    </row>
    <row r="314" spans="1:5" s="15" customFormat="1" ht="15.95" customHeight="1" x14ac:dyDescent="0.2">
      <c r="A314" s="16">
        <v>5</v>
      </c>
      <c r="B314" s="17" t="s">
        <v>180</v>
      </c>
      <c r="C314" s="18">
        <v>42</v>
      </c>
      <c r="D314" s="18">
        <v>0</v>
      </c>
      <c r="E314" s="18">
        <f t="shared" si="12"/>
        <v>42</v>
      </c>
    </row>
    <row r="315" spans="1:5" s="15" customFormat="1" ht="15.95" customHeight="1" x14ac:dyDescent="0.2">
      <c r="A315" s="16">
        <v>6</v>
      </c>
      <c r="B315" s="17" t="s">
        <v>199</v>
      </c>
      <c r="C315" s="18">
        <v>38</v>
      </c>
      <c r="D315" s="18">
        <v>0</v>
      </c>
      <c r="E315" s="18">
        <f t="shared" si="12"/>
        <v>38</v>
      </c>
    </row>
    <row r="316" spans="1:5" s="15" customFormat="1" ht="15.95" customHeight="1" x14ac:dyDescent="0.2">
      <c r="A316" s="16">
        <v>7</v>
      </c>
      <c r="B316" s="17" t="s">
        <v>189</v>
      </c>
      <c r="C316" s="18">
        <v>50</v>
      </c>
      <c r="D316" s="18">
        <v>0</v>
      </c>
      <c r="E316" s="18">
        <f t="shared" si="12"/>
        <v>50</v>
      </c>
    </row>
    <row r="317" spans="1:5" s="15" customFormat="1" ht="15.95" customHeight="1" x14ac:dyDescent="0.2">
      <c r="A317" s="16">
        <v>8</v>
      </c>
      <c r="B317" s="17" t="s">
        <v>194</v>
      </c>
      <c r="C317" s="18">
        <v>52</v>
      </c>
      <c r="D317" s="18">
        <v>0</v>
      </c>
      <c r="E317" s="18">
        <f t="shared" si="12"/>
        <v>52</v>
      </c>
    </row>
    <row r="318" spans="1:5" s="15" customFormat="1" ht="15.95" customHeight="1" x14ac:dyDescent="0.2">
      <c r="A318" s="16">
        <v>9</v>
      </c>
      <c r="B318" s="17" t="s">
        <v>179</v>
      </c>
      <c r="C318" s="18">
        <v>48</v>
      </c>
      <c r="D318" s="18">
        <v>0</v>
      </c>
      <c r="E318" s="18">
        <f t="shared" si="12"/>
        <v>48</v>
      </c>
    </row>
    <row r="319" spans="1:5" s="15" customFormat="1" ht="15.95" customHeight="1" x14ac:dyDescent="0.2">
      <c r="A319" s="16">
        <v>10</v>
      </c>
      <c r="B319" s="17" t="s">
        <v>188</v>
      </c>
      <c r="C319" s="18">
        <v>36</v>
      </c>
      <c r="D319" s="18">
        <v>0</v>
      </c>
      <c r="E319" s="18">
        <f t="shared" si="12"/>
        <v>36</v>
      </c>
    </row>
    <row r="320" spans="1:5" s="15" customFormat="1" ht="15.95" customHeight="1" x14ac:dyDescent="0.2">
      <c r="A320" s="16">
        <v>11</v>
      </c>
      <c r="B320" s="17" t="s">
        <v>195</v>
      </c>
      <c r="C320" s="18">
        <v>52</v>
      </c>
      <c r="D320" s="18">
        <v>0</v>
      </c>
      <c r="E320" s="18">
        <f t="shared" si="12"/>
        <v>52</v>
      </c>
    </row>
    <row r="321" spans="1:5" s="15" customFormat="1" ht="15.95" customHeight="1" x14ac:dyDescent="0.2">
      <c r="A321" s="16">
        <v>12</v>
      </c>
      <c r="B321" s="17" t="s">
        <v>198</v>
      </c>
      <c r="C321" s="18">
        <v>55</v>
      </c>
      <c r="D321" s="18">
        <v>0</v>
      </c>
      <c r="E321" s="18">
        <f t="shared" si="12"/>
        <v>55</v>
      </c>
    </row>
    <row r="322" spans="1:5" s="15" customFormat="1" ht="15.95" customHeight="1" x14ac:dyDescent="0.2">
      <c r="A322" s="16">
        <v>13</v>
      </c>
      <c r="B322" s="17" t="s">
        <v>178</v>
      </c>
      <c r="C322" s="18">
        <v>58</v>
      </c>
      <c r="D322" s="18">
        <v>0</v>
      </c>
      <c r="E322" s="18">
        <f t="shared" si="12"/>
        <v>58</v>
      </c>
    </row>
    <row r="323" spans="1:5" s="15" customFormat="1" ht="15.95" customHeight="1" x14ac:dyDescent="0.2">
      <c r="A323" s="16">
        <v>14</v>
      </c>
      <c r="B323" s="17" t="s">
        <v>197</v>
      </c>
      <c r="C323" s="18">
        <v>53</v>
      </c>
      <c r="D323" s="18">
        <v>0</v>
      </c>
      <c r="E323" s="18">
        <f t="shared" si="12"/>
        <v>53</v>
      </c>
    </row>
    <row r="324" spans="1:5" s="15" customFormat="1" ht="15.95" customHeight="1" x14ac:dyDescent="0.2">
      <c r="A324" s="16">
        <v>15</v>
      </c>
      <c r="B324" s="17" t="s">
        <v>193</v>
      </c>
      <c r="C324" s="18">
        <v>10</v>
      </c>
      <c r="D324" s="18">
        <v>39</v>
      </c>
      <c r="E324" s="18">
        <f t="shared" si="12"/>
        <v>49</v>
      </c>
    </row>
    <row r="325" spans="1:5" s="15" customFormat="1" ht="15.95" customHeight="1" x14ac:dyDescent="0.2">
      <c r="A325" s="16">
        <v>16</v>
      </c>
      <c r="B325" s="17" t="s">
        <v>182</v>
      </c>
      <c r="C325" s="18">
        <v>54</v>
      </c>
      <c r="D325" s="18">
        <v>0</v>
      </c>
      <c r="E325" s="18">
        <f t="shared" si="12"/>
        <v>54</v>
      </c>
    </row>
    <row r="326" spans="1:5" s="15" customFormat="1" ht="15.95" customHeight="1" x14ac:dyDescent="0.2">
      <c r="A326" s="16">
        <v>17</v>
      </c>
      <c r="B326" s="17" t="s">
        <v>181</v>
      </c>
      <c r="C326" s="18">
        <v>29</v>
      </c>
      <c r="D326" s="18">
        <v>0</v>
      </c>
      <c r="E326" s="18">
        <f t="shared" si="12"/>
        <v>29</v>
      </c>
    </row>
    <row r="327" spans="1:5" s="15" customFormat="1" ht="15.95" customHeight="1" x14ac:dyDescent="0.2">
      <c r="A327" s="16">
        <v>18</v>
      </c>
      <c r="B327" s="17" t="s">
        <v>196</v>
      </c>
      <c r="C327" s="18">
        <v>56</v>
      </c>
      <c r="D327" s="18">
        <v>21</v>
      </c>
      <c r="E327" s="18">
        <f t="shared" si="12"/>
        <v>77</v>
      </c>
    </row>
    <row r="328" spans="1:5" s="15" customFormat="1" ht="15.95" customHeight="1" x14ac:dyDescent="0.2">
      <c r="A328" s="16">
        <v>19</v>
      </c>
      <c r="B328" s="17" t="s">
        <v>183</v>
      </c>
      <c r="C328" s="18">
        <v>62</v>
      </c>
      <c r="D328" s="18">
        <v>8</v>
      </c>
      <c r="E328" s="18">
        <f t="shared" si="12"/>
        <v>70</v>
      </c>
    </row>
    <row r="329" spans="1:5" s="15" customFormat="1" ht="15.95" customHeight="1" x14ac:dyDescent="0.2">
      <c r="A329" s="16">
        <v>20</v>
      </c>
      <c r="B329" s="17" t="s">
        <v>184</v>
      </c>
      <c r="C329" s="18">
        <v>83</v>
      </c>
      <c r="D329" s="18">
        <v>4</v>
      </c>
      <c r="E329" s="18">
        <f t="shared" si="12"/>
        <v>87</v>
      </c>
    </row>
    <row r="330" spans="1:5" s="15" customFormat="1" ht="15.95" customHeight="1" x14ac:dyDescent="0.2">
      <c r="A330" s="16">
        <v>21</v>
      </c>
      <c r="B330" s="17" t="s">
        <v>186</v>
      </c>
      <c r="C330" s="18">
        <v>10</v>
      </c>
      <c r="D330" s="18">
        <v>46</v>
      </c>
      <c r="E330" s="18">
        <f t="shared" si="12"/>
        <v>56</v>
      </c>
    </row>
    <row r="331" spans="1:5" s="15" customFormat="1" ht="15.95" customHeight="1" x14ac:dyDescent="0.2">
      <c r="A331" s="16">
        <v>22</v>
      </c>
      <c r="B331" s="17" t="s">
        <v>187</v>
      </c>
      <c r="C331" s="18">
        <v>41</v>
      </c>
      <c r="D331" s="18">
        <v>32</v>
      </c>
      <c r="E331" s="18">
        <f t="shared" si="12"/>
        <v>73</v>
      </c>
    </row>
    <row r="332" spans="1:5" s="15" customFormat="1" ht="15.95" customHeight="1" x14ac:dyDescent="0.2">
      <c r="A332" s="16">
        <v>23</v>
      </c>
      <c r="B332" s="17" t="s">
        <v>185</v>
      </c>
      <c r="C332" s="18">
        <v>40</v>
      </c>
      <c r="D332" s="18">
        <v>45</v>
      </c>
      <c r="E332" s="18">
        <f t="shared" si="12"/>
        <v>85</v>
      </c>
    </row>
    <row r="333" spans="1:5" s="15" customFormat="1" ht="15.95" customHeight="1" x14ac:dyDescent="0.2">
      <c r="A333" s="14" t="s">
        <v>59</v>
      </c>
      <c r="B333" s="19"/>
      <c r="C333" s="28">
        <f>SUM(C310:C332)</f>
        <v>1052</v>
      </c>
      <c r="D333" s="28">
        <f>SUM(D310:D332)</f>
        <v>198</v>
      </c>
      <c r="E333" s="28">
        <f>SUM(E310:E332)</f>
        <v>1250</v>
      </c>
    </row>
    <row r="334" spans="1:5" s="15" customFormat="1" ht="9.9499999999999993" customHeight="1" x14ac:dyDescent="0.2">
      <c r="A334" s="20"/>
      <c r="B334" s="21"/>
      <c r="C334" s="22"/>
      <c r="D334" s="22"/>
      <c r="E334" s="22"/>
    </row>
    <row r="335" spans="1:5" s="15" customFormat="1" ht="15.95" customHeight="1" x14ac:dyDescent="0.2">
      <c r="A335" s="101" t="s">
        <v>104</v>
      </c>
      <c r="B335" s="102"/>
      <c r="C335" s="102"/>
      <c r="D335" s="102"/>
      <c r="E335" s="103"/>
    </row>
    <row r="336" spans="1:5" s="15" customFormat="1" ht="15.95" customHeight="1" x14ac:dyDescent="0.2">
      <c r="A336" s="101" t="s">
        <v>105</v>
      </c>
      <c r="B336" s="102"/>
      <c r="C336" s="102"/>
      <c r="D336" s="102"/>
      <c r="E336" s="103"/>
    </row>
    <row r="337" spans="1:5" s="15" customFormat="1" ht="15.95" customHeight="1" x14ac:dyDescent="0.2">
      <c r="A337" s="16">
        <v>1</v>
      </c>
      <c r="B337" s="17" t="s">
        <v>153</v>
      </c>
      <c r="C337" s="18">
        <v>61</v>
      </c>
      <c r="D337" s="18">
        <v>0</v>
      </c>
      <c r="E337" s="18">
        <f t="shared" ref="E337:E368" si="13">SUM(C337:D337)</f>
        <v>61</v>
      </c>
    </row>
    <row r="338" spans="1:5" s="15" customFormat="1" ht="15.95" customHeight="1" x14ac:dyDescent="0.2">
      <c r="A338" s="16">
        <v>2</v>
      </c>
      <c r="B338" s="17" t="s">
        <v>135</v>
      </c>
      <c r="C338" s="18">
        <v>60</v>
      </c>
      <c r="D338" s="18">
        <v>0</v>
      </c>
      <c r="E338" s="18">
        <f t="shared" si="13"/>
        <v>60</v>
      </c>
    </row>
    <row r="339" spans="1:5" s="15" customFormat="1" ht="15.95" customHeight="1" x14ac:dyDescent="0.2">
      <c r="A339" s="16">
        <v>3</v>
      </c>
      <c r="B339" s="17" t="s">
        <v>140</v>
      </c>
      <c r="C339" s="18">
        <v>60</v>
      </c>
      <c r="D339" s="18">
        <v>0</v>
      </c>
      <c r="E339" s="18">
        <f t="shared" si="13"/>
        <v>60</v>
      </c>
    </row>
    <row r="340" spans="1:5" s="15" customFormat="1" ht="15.95" customHeight="1" x14ac:dyDescent="0.2">
      <c r="A340" s="16">
        <v>4</v>
      </c>
      <c r="B340" s="17" t="s">
        <v>145</v>
      </c>
      <c r="C340" s="18">
        <v>60</v>
      </c>
      <c r="D340" s="18">
        <v>0</v>
      </c>
      <c r="E340" s="18">
        <f t="shared" si="13"/>
        <v>60</v>
      </c>
    </row>
    <row r="341" spans="1:5" s="15" customFormat="1" ht="15.95" customHeight="1" x14ac:dyDescent="0.2">
      <c r="A341" s="16">
        <v>5</v>
      </c>
      <c r="B341" s="17" t="s">
        <v>116</v>
      </c>
      <c r="C341" s="18">
        <v>61</v>
      </c>
      <c r="D341" s="18">
        <v>0</v>
      </c>
      <c r="E341" s="18">
        <f t="shared" si="13"/>
        <v>61</v>
      </c>
    </row>
    <row r="342" spans="1:5" s="15" customFormat="1" ht="15.95" customHeight="1" x14ac:dyDescent="0.2">
      <c r="A342" s="16">
        <v>6</v>
      </c>
      <c r="B342" s="17" t="s">
        <v>132</v>
      </c>
      <c r="C342" s="18">
        <v>60</v>
      </c>
      <c r="D342" s="18">
        <v>1</v>
      </c>
      <c r="E342" s="18">
        <f t="shared" si="13"/>
        <v>61</v>
      </c>
    </row>
    <row r="343" spans="1:5" s="15" customFormat="1" ht="15.95" customHeight="1" x14ac:dyDescent="0.2">
      <c r="A343" s="16">
        <v>7</v>
      </c>
      <c r="B343" s="17" t="s">
        <v>172</v>
      </c>
      <c r="C343" s="18">
        <v>62</v>
      </c>
      <c r="D343" s="18">
        <v>0</v>
      </c>
      <c r="E343" s="18">
        <f t="shared" si="13"/>
        <v>62</v>
      </c>
    </row>
    <row r="344" spans="1:5" s="15" customFormat="1" ht="15.95" customHeight="1" x14ac:dyDescent="0.2">
      <c r="A344" s="16">
        <v>8</v>
      </c>
      <c r="B344" s="17" t="s">
        <v>154</v>
      </c>
      <c r="C344" s="18">
        <v>58</v>
      </c>
      <c r="D344" s="18">
        <v>0</v>
      </c>
      <c r="E344" s="18">
        <f t="shared" si="13"/>
        <v>58</v>
      </c>
    </row>
    <row r="345" spans="1:5" s="15" customFormat="1" ht="15.95" customHeight="1" x14ac:dyDescent="0.2">
      <c r="A345" s="16">
        <v>9</v>
      </c>
      <c r="B345" s="17" t="s">
        <v>169</v>
      </c>
      <c r="C345" s="18">
        <v>46</v>
      </c>
      <c r="D345" s="18">
        <v>1</v>
      </c>
      <c r="E345" s="18">
        <f t="shared" si="13"/>
        <v>47</v>
      </c>
    </row>
    <row r="346" spans="1:5" s="15" customFormat="1" ht="15.95" customHeight="1" x14ac:dyDescent="0.2">
      <c r="A346" s="16"/>
      <c r="B346" s="29" t="s">
        <v>155</v>
      </c>
      <c r="C346" s="18">
        <v>10</v>
      </c>
      <c r="D346" s="18">
        <v>0</v>
      </c>
      <c r="E346" s="18">
        <f t="shared" si="13"/>
        <v>10</v>
      </c>
    </row>
    <row r="347" spans="1:5" s="15" customFormat="1" ht="15.95" customHeight="1" x14ac:dyDescent="0.2">
      <c r="A347" s="16"/>
      <c r="B347" s="29" t="s">
        <v>151</v>
      </c>
      <c r="C347" s="18">
        <v>3</v>
      </c>
      <c r="D347" s="18">
        <v>0</v>
      </c>
      <c r="E347" s="18">
        <f t="shared" si="13"/>
        <v>3</v>
      </c>
    </row>
    <row r="348" spans="1:5" s="15" customFormat="1" ht="15.95" customHeight="1" x14ac:dyDescent="0.2">
      <c r="A348" s="16">
        <v>10</v>
      </c>
      <c r="B348" s="17" t="s">
        <v>152</v>
      </c>
      <c r="C348" s="18">
        <v>59</v>
      </c>
      <c r="D348" s="18">
        <v>0</v>
      </c>
      <c r="E348" s="18">
        <f t="shared" si="13"/>
        <v>59</v>
      </c>
    </row>
    <row r="349" spans="1:5" s="15" customFormat="1" ht="15.95" customHeight="1" x14ac:dyDescent="0.2">
      <c r="A349" s="16">
        <v>11</v>
      </c>
      <c r="B349" s="17" t="s">
        <v>170</v>
      </c>
      <c r="C349" s="18">
        <v>37</v>
      </c>
      <c r="D349" s="18">
        <v>0</v>
      </c>
      <c r="E349" s="18">
        <f t="shared" si="13"/>
        <v>37</v>
      </c>
    </row>
    <row r="350" spans="1:5" s="15" customFormat="1" ht="15.95" customHeight="1" x14ac:dyDescent="0.2">
      <c r="A350" s="16">
        <v>12</v>
      </c>
      <c r="B350" s="17" t="s">
        <v>114</v>
      </c>
      <c r="C350" s="18">
        <v>58</v>
      </c>
      <c r="D350" s="18">
        <v>0</v>
      </c>
      <c r="E350" s="18">
        <f t="shared" si="13"/>
        <v>58</v>
      </c>
    </row>
    <row r="351" spans="1:5" s="15" customFormat="1" ht="15.95" customHeight="1" x14ac:dyDescent="0.2">
      <c r="A351" s="16">
        <v>13</v>
      </c>
      <c r="B351" s="17" t="s">
        <v>146</v>
      </c>
      <c r="C351" s="18">
        <v>29</v>
      </c>
      <c r="D351" s="18">
        <v>0</v>
      </c>
      <c r="E351" s="18">
        <f t="shared" si="13"/>
        <v>29</v>
      </c>
    </row>
    <row r="352" spans="1:5" s="15" customFormat="1" ht="15.95" customHeight="1" x14ac:dyDescent="0.2">
      <c r="A352" s="16"/>
      <c r="B352" s="29" t="s">
        <v>150</v>
      </c>
      <c r="C352" s="18">
        <v>18</v>
      </c>
      <c r="D352" s="18">
        <v>0</v>
      </c>
      <c r="E352" s="18">
        <f t="shared" si="13"/>
        <v>18</v>
      </c>
    </row>
    <row r="353" spans="1:5" s="15" customFormat="1" ht="15.95" customHeight="1" x14ac:dyDescent="0.2">
      <c r="A353" s="16">
        <v>14</v>
      </c>
      <c r="B353" s="17" t="s">
        <v>115</v>
      </c>
      <c r="C353" s="18">
        <v>58</v>
      </c>
      <c r="D353" s="18">
        <v>0</v>
      </c>
      <c r="E353" s="18">
        <f t="shared" si="13"/>
        <v>58</v>
      </c>
    </row>
    <row r="354" spans="1:5" s="15" customFormat="1" ht="15.95" customHeight="1" x14ac:dyDescent="0.2">
      <c r="A354" s="16">
        <v>15</v>
      </c>
      <c r="B354" s="17" t="s">
        <v>141</v>
      </c>
      <c r="C354" s="18">
        <v>58</v>
      </c>
      <c r="D354" s="18">
        <v>0</v>
      </c>
      <c r="E354" s="18">
        <f t="shared" si="13"/>
        <v>58</v>
      </c>
    </row>
    <row r="355" spans="1:5" s="15" customFormat="1" ht="15.95" customHeight="1" x14ac:dyDescent="0.2">
      <c r="A355" s="16">
        <v>16</v>
      </c>
      <c r="B355" s="17" t="s">
        <v>171</v>
      </c>
      <c r="C355" s="18">
        <v>51</v>
      </c>
      <c r="D355" s="18">
        <v>0</v>
      </c>
      <c r="E355" s="18">
        <f t="shared" si="13"/>
        <v>51</v>
      </c>
    </row>
    <row r="356" spans="1:5" s="15" customFormat="1" ht="15.95" customHeight="1" x14ac:dyDescent="0.2">
      <c r="A356" s="16">
        <v>17</v>
      </c>
      <c r="B356" s="17" t="s">
        <v>113</v>
      </c>
      <c r="C356" s="18">
        <v>58</v>
      </c>
      <c r="D356" s="18">
        <v>0</v>
      </c>
      <c r="E356" s="18">
        <f t="shared" si="13"/>
        <v>58</v>
      </c>
    </row>
    <row r="357" spans="1:5" s="15" customFormat="1" ht="15.95" customHeight="1" x14ac:dyDescent="0.2">
      <c r="A357" s="16"/>
      <c r="B357" s="29" t="s">
        <v>159</v>
      </c>
      <c r="C357" s="18">
        <v>5</v>
      </c>
      <c r="D357" s="18">
        <v>0</v>
      </c>
      <c r="E357" s="18">
        <f t="shared" si="13"/>
        <v>5</v>
      </c>
    </row>
    <row r="358" spans="1:5" s="15" customFormat="1" ht="15.95" customHeight="1" x14ac:dyDescent="0.2">
      <c r="A358" s="16">
        <v>18</v>
      </c>
      <c r="B358" s="17" t="s">
        <v>108</v>
      </c>
      <c r="C358" s="18">
        <v>58</v>
      </c>
      <c r="D358" s="18">
        <v>0</v>
      </c>
      <c r="E358" s="18">
        <f t="shared" si="13"/>
        <v>58</v>
      </c>
    </row>
    <row r="359" spans="1:5" s="15" customFormat="1" ht="15.95" customHeight="1" x14ac:dyDescent="0.2">
      <c r="A359" s="16">
        <v>19</v>
      </c>
      <c r="B359" s="17" t="s">
        <v>128</v>
      </c>
      <c r="C359" s="18">
        <v>57</v>
      </c>
      <c r="D359" s="18">
        <v>0</v>
      </c>
      <c r="E359" s="18">
        <f t="shared" si="13"/>
        <v>57</v>
      </c>
    </row>
    <row r="360" spans="1:5" s="15" customFormat="1" ht="15.95" customHeight="1" x14ac:dyDescent="0.2">
      <c r="A360" s="16">
        <v>20</v>
      </c>
      <c r="B360" s="17" t="s">
        <v>133</v>
      </c>
      <c r="C360" s="18">
        <v>59</v>
      </c>
      <c r="D360" s="18">
        <v>0</v>
      </c>
      <c r="E360" s="18">
        <f t="shared" si="13"/>
        <v>59</v>
      </c>
    </row>
    <row r="361" spans="1:5" s="15" customFormat="1" ht="15.95" customHeight="1" x14ac:dyDescent="0.2">
      <c r="A361" s="16">
        <v>21</v>
      </c>
      <c r="B361" s="17" t="s">
        <v>136</v>
      </c>
      <c r="C361" s="18">
        <v>58</v>
      </c>
      <c r="D361" s="18">
        <v>1</v>
      </c>
      <c r="E361" s="18">
        <f t="shared" si="13"/>
        <v>59</v>
      </c>
    </row>
    <row r="362" spans="1:5" s="15" customFormat="1" ht="15.95" customHeight="1" x14ac:dyDescent="0.2">
      <c r="A362" s="16">
        <v>22</v>
      </c>
      <c r="B362" s="17" t="s">
        <v>138</v>
      </c>
      <c r="C362" s="18">
        <v>59</v>
      </c>
      <c r="D362" s="18">
        <v>0</v>
      </c>
      <c r="E362" s="18">
        <f t="shared" si="13"/>
        <v>59</v>
      </c>
    </row>
    <row r="363" spans="1:5" s="15" customFormat="1" ht="15.95" customHeight="1" x14ac:dyDescent="0.2">
      <c r="A363" s="16">
        <v>23</v>
      </c>
      <c r="B363" s="17" t="s">
        <v>139</v>
      </c>
      <c r="C363" s="18">
        <v>59</v>
      </c>
      <c r="D363" s="18">
        <v>0</v>
      </c>
      <c r="E363" s="18">
        <f t="shared" si="13"/>
        <v>59</v>
      </c>
    </row>
    <row r="364" spans="1:5" s="15" customFormat="1" ht="15.95" customHeight="1" x14ac:dyDescent="0.2">
      <c r="A364" s="16">
        <v>24</v>
      </c>
      <c r="B364" s="17" t="s">
        <v>142</v>
      </c>
      <c r="C364" s="18">
        <v>59</v>
      </c>
      <c r="D364" s="18">
        <v>0</v>
      </c>
      <c r="E364" s="18">
        <f t="shared" si="13"/>
        <v>59</v>
      </c>
    </row>
    <row r="365" spans="1:5" s="15" customFormat="1" ht="15.95" customHeight="1" x14ac:dyDescent="0.2">
      <c r="A365" s="16">
        <v>25</v>
      </c>
      <c r="B365" s="17" t="s">
        <v>144</v>
      </c>
      <c r="C365" s="18">
        <v>59</v>
      </c>
      <c r="D365" s="18">
        <v>0</v>
      </c>
      <c r="E365" s="18">
        <f t="shared" si="13"/>
        <v>59</v>
      </c>
    </row>
    <row r="366" spans="1:5" s="15" customFormat="1" ht="15.95" customHeight="1" x14ac:dyDescent="0.2">
      <c r="A366" s="16">
        <v>26</v>
      </c>
      <c r="B366" s="17" t="s">
        <v>147</v>
      </c>
      <c r="C366" s="18">
        <v>60</v>
      </c>
      <c r="D366" s="18">
        <v>0</v>
      </c>
      <c r="E366" s="18">
        <f t="shared" si="13"/>
        <v>60</v>
      </c>
    </row>
    <row r="367" spans="1:5" s="15" customFormat="1" ht="15.95" customHeight="1" x14ac:dyDescent="0.2">
      <c r="A367" s="16">
        <v>27</v>
      </c>
      <c r="B367" s="17" t="s">
        <v>109</v>
      </c>
      <c r="C367" s="18">
        <v>58</v>
      </c>
      <c r="D367" s="18">
        <v>0</v>
      </c>
      <c r="E367" s="18">
        <f t="shared" si="13"/>
        <v>58</v>
      </c>
    </row>
    <row r="368" spans="1:5" s="15" customFormat="1" ht="15.95" customHeight="1" x14ac:dyDescent="0.2">
      <c r="A368" s="16">
        <v>28</v>
      </c>
      <c r="B368" s="17" t="s">
        <v>137</v>
      </c>
      <c r="C368" s="18">
        <v>19</v>
      </c>
      <c r="D368" s="18">
        <v>1</v>
      </c>
      <c r="E368" s="18">
        <f t="shared" si="13"/>
        <v>20</v>
      </c>
    </row>
    <row r="369" spans="1:5" s="15" customFormat="1" ht="15.95" customHeight="1" x14ac:dyDescent="0.2">
      <c r="A369" s="16">
        <v>29</v>
      </c>
      <c r="B369" s="17" t="s">
        <v>111</v>
      </c>
      <c r="C369" s="18">
        <v>37</v>
      </c>
      <c r="D369" s="18">
        <v>0</v>
      </c>
      <c r="E369" s="18">
        <f t="shared" ref="E369:E400" si="14">SUM(C369:D369)</f>
        <v>37</v>
      </c>
    </row>
    <row r="370" spans="1:5" s="15" customFormat="1" ht="15.95" customHeight="1" x14ac:dyDescent="0.2">
      <c r="A370" s="16">
        <v>30</v>
      </c>
      <c r="B370" s="17" t="s">
        <v>110</v>
      </c>
      <c r="C370" s="18">
        <v>39</v>
      </c>
      <c r="D370" s="18">
        <v>0</v>
      </c>
      <c r="E370" s="18">
        <f t="shared" si="14"/>
        <v>39</v>
      </c>
    </row>
    <row r="371" spans="1:5" s="15" customFormat="1" ht="15.95" customHeight="1" x14ac:dyDescent="0.2">
      <c r="A371" s="16">
        <v>31</v>
      </c>
      <c r="B371" s="17" t="s">
        <v>112</v>
      </c>
      <c r="C371" s="18">
        <v>59</v>
      </c>
      <c r="D371" s="18">
        <v>0</v>
      </c>
      <c r="E371" s="18">
        <f t="shared" si="14"/>
        <v>59</v>
      </c>
    </row>
    <row r="372" spans="1:5" s="15" customFormat="1" ht="15.95" customHeight="1" x14ac:dyDescent="0.2">
      <c r="A372" s="16">
        <v>32</v>
      </c>
      <c r="B372" s="17" t="s">
        <v>157</v>
      </c>
      <c r="C372" s="18">
        <v>59</v>
      </c>
      <c r="D372" s="18">
        <v>0</v>
      </c>
      <c r="E372" s="18">
        <f t="shared" si="14"/>
        <v>59</v>
      </c>
    </row>
    <row r="373" spans="1:5" s="15" customFormat="1" ht="15.95" customHeight="1" x14ac:dyDescent="0.2">
      <c r="A373" s="16">
        <v>33</v>
      </c>
      <c r="B373" s="17" t="s">
        <v>124</v>
      </c>
      <c r="C373" s="18">
        <v>60</v>
      </c>
      <c r="D373" s="18">
        <v>0</v>
      </c>
      <c r="E373" s="18">
        <f t="shared" si="14"/>
        <v>60</v>
      </c>
    </row>
    <row r="374" spans="1:5" s="15" customFormat="1" ht="15.95" customHeight="1" x14ac:dyDescent="0.2">
      <c r="A374" s="16">
        <v>34</v>
      </c>
      <c r="B374" s="17" t="s">
        <v>125</v>
      </c>
      <c r="C374" s="18">
        <v>59</v>
      </c>
      <c r="D374" s="18">
        <v>0</v>
      </c>
      <c r="E374" s="18">
        <f t="shared" si="14"/>
        <v>59</v>
      </c>
    </row>
    <row r="375" spans="1:5" s="15" customFormat="1" ht="15.95" customHeight="1" x14ac:dyDescent="0.2">
      <c r="A375" s="16">
        <v>35</v>
      </c>
      <c r="B375" s="17" t="s">
        <v>126</v>
      </c>
      <c r="C375" s="18">
        <v>58</v>
      </c>
      <c r="D375" s="18">
        <v>1</v>
      </c>
      <c r="E375" s="18">
        <f t="shared" si="14"/>
        <v>59</v>
      </c>
    </row>
    <row r="376" spans="1:5" s="15" customFormat="1" ht="15.95" customHeight="1" x14ac:dyDescent="0.2">
      <c r="A376" s="16">
        <v>36</v>
      </c>
      <c r="B376" s="17" t="s">
        <v>127</v>
      </c>
      <c r="C376" s="18">
        <v>59</v>
      </c>
      <c r="D376" s="18">
        <v>0</v>
      </c>
      <c r="E376" s="18">
        <f t="shared" si="14"/>
        <v>59</v>
      </c>
    </row>
    <row r="377" spans="1:5" s="15" customFormat="1" ht="15.95" customHeight="1" x14ac:dyDescent="0.2">
      <c r="A377" s="16">
        <v>37</v>
      </c>
      <c r="B377" s="17" t="s">
        <v>129</v>
      </c>
      <c r="C377" s="18">
        <v>59</v>
      </c>
      <c r="D377" s="18">
        <v>0</v>
      </c>
      <c r="E377" s="18">
        <f t="shared" si="14"/>
        <v>59</v>
      </c>
    </row>
    <row r="378" spans="1:5" s="15" customFormat="1" ht="15.95" customHeight="1" x14ac:dyDescent="0.2">
      <c r="A378" s="16">
        <v>38</v>
      </c>
      <c r="B378" s="17" t="s">
        <v>130</v>
      </c>
      <c r="C378" s="18">
        <v>59</v>
      </c>
      <c r="D378" s="18">
        <v>0</v>
      </c>
      <c r="E378" s="18">
        <f t="shared" si="14"/>
        <v>59</v>
      </c>
    </row>
    <row r="379" spans="1:5" s="15" customFormat="1" ht="15.95" customHeight="1" x14ac:dyDescent="0.2">
      <c r="A379" s="16">
        <v>39</v>
      </c>
      <c r="B379" s="17" t="s">
        <v>131</v>
      </c>
      <c r="C379" s="18">
        <v>59</v>
      </c>
      <c r="D379" s="18">
        <v>0</v>
      </c>
      <c r="E379" s="18">
        <f t="shared" si="14"/>
        <v>59</v>
      </c>
    </row>
    <row r="380" spans="1:5" s="15" customFormat="1" ht="15.95" customHeight="1" x14ac:dyDescent="0.2">
      <c r="A380" s="16">
        <v>40</v>
      </c>
      <c r="B380" s="17" t="s">
        <v>134</v>
      </c>
      <c r="C380" s="18">
        <v>59</v>
      </c>
      <c r="D380" s="18">
        <v>0</v>
      </c>
      <c r="E380" s="18">
        <f t="shared" si="14"/>
        <v>59</v>
      </c>
    </row>
    <row r="381" spans="1:5" s="15" customFormat="1" ht="15.95" customHeight="1" x14ac:dyDescent="0.2">
      <c r="A381" s="16">
        <v>41</v>
      </c>
      <c r="B381" s="17" t="s">
        <v>160</v>
      </c>
      <c r="C381" s="18">
        <v>58</v>
      </c>
      <c r="D381" s="18">
        <v>0</v>
      </c>
      <c r="E381" s="18">
        <f t="shared" si="14"/>
        <v>58</v>
      </c>
    </row>
    <row r="382" spans="1:5" s="15" customFormat="1" ht="15.95" customHeight="1" x14ac:dyDescent="0.2">
      <c r="A382" s="16">
        <v>42</v>
      </c>
      <c r="B382" s="17" t="s">
        <v>161</v>
      </c>
      <c r="C382" s="18">
        <v>58</v>
      </c>
      <c r="D382" s="18">
        <v>0</v>
      </c>
      <c r="E382" s="18">
        <f t="shared" si="14"/>
        <v>58</v>
      </c>
    </row>
    <row r="383" spans="1:5" s="15" customFormat="1" ht="15.95" customHeight="1" x14ac:dyDescent="0.2">
      <c r="A383" s="16">
        <v>43</v>
      </c>
      <c r="B383" s="17" t="s">
        <v>162</v>
      </c>
      <c r="C383" s="18">
        <v>58</v>
      </c>
      <c r="D383" s="18">
        <v>0</v>
      </c>
      <c r="E383" s="18">
        <f t="shared" si="14"/>
        <v>58</v>
      </c>
    </row>
    <row r="384" spans="1:5" s="15" customFormat="1" ht="15.95" customHeight="1" x14ac:dyDescent="0.2">
      <c r="A384" s="16">
        <v>44</v>
      </c>
      <c r="B384" s="17" t="s">
        <v>163</v>
      </c>
      <c r="C384" s="18">
        <v>57</v>
      </c>
      <c r="D384" s="18">
        <v>1</v>
      </c>
      <c r="E384" s="18">
        <f t="shared" si="14"/>
        <v>58</v>
      </c>
    </row>
    <row r="385" spans="1:5" s="15" customFormat="1" ht="15.95" customHeight="1" x14ac:dyDescent="0.2">
      <c r="A385" s="16">
        <v>45</v>
      </c>
      <c r="B385" s="17" t="s">
        <v>164</v>
      </c>
      <c r="C385" s="18">
        <v>58</v>
      </c>
      <c r="D385" s="18">
        <v>0</v>
      </c>
      <c r="E385" s="18">
        <f t="shared" si="14"/>
        <v>58</v>
      </c>
    </row>
    <row r="386" spans="1:5" s="15" customFormat="1" ht="15.95" customHeight="1" x14ac:dyDescent="0.2">
      <c r="A386" s="16">
        <v>46</v>
      </c>
      <c r="B386" s="17" t="s">
        <v>165</v>
      </c>
      <c r="C386" s="18">
        <v>58</v>
      </c>
      <c r="D386" s="18">
        <v>0</v>
      </c>
      <c r="E386" s="18">
        <f t="shared" si="14"/>
        <v>58</v>
      </c>
    </row>
    <row r="387" spans="1:5" s="15" customFormat="1" ht="15.95" customHeight="1" x14ac:dyDescent="0.2">
      <c r="A387" s="16">
        <v>47</v>
      </c>
      <c r="B387" s="17" t="s">
        <v>166</v>
      </c>
      <c r="C387" s="18">
        <v>57</v>
      </c>
      <c r="D387" s="18">
        <v>1</v>
      </c>
      <c r="E387" s="18">
        <f t="shared" si="14"/>
        <v>58</v>
      </c>
    </row>
    <row r="388" spans="1:5" s="15" customFormat="1" ht="15.95" customHeight="1" x14ac:dyDescent="0.2">
      <c r="A388" s="16">
        <v>48</v>
      </c>
      <c r="B388" s="17" t="s">
        <v>167</v>
      </c>
      <c r="C388" s="18">
        <v>58</v>
      </c>
      <c r="D388" s="18">
        <v>0</v>
      </c>
      <c r="E388" s="18">
        <f t="shared" si="14"/>
        <v>58</v>
      </c>
    </row>
    <row r="389" spans="1:5" s="15" customFormat="1" ht="15.95" customHeight="1" x14ac:dyDescent="0.2">
      <c r="A389" s="16">
        <v>49</v>
      </c>
      <c r="B389" s="17" t="s">
        <v>168</v>
      </c>
      <c r="C389" s="18">
        <v>58</v>
      </c>
      <c r="D389" s="18">
        <v>1</v>
      </c>
      <c r="E389" s="18">
        <f t="shared" si="14"/>
        <v>59</v>
      </c>
    </row>
    <row r="390" spans="1:5" s="15" customFormat="1" ht="15.95" customHeight="1" x14ac:dyDescent="0.2">
      <c r="A390" s="16">
        <v>50</v>
      </c>
      <c r="B390" s="17" t="s">
        <v>156</v>
      </c>
      <c r="C390" s="18">
        <v>6</v>
      </c>
      <c r="D390" s="18">
        <v>64</v>
      </c>
      <c r="E390" s="18">
        <f t="shared" si="14"/>
        <v>70</v>
      </c>
    </row>
    <row r="391" spans="1:5" s="15" customFormat="1" ht="15.95" customHeight="1" x14ac:dyDescent="0.2">
      <c r="A391" s="16">
        <v>51</v>
      </c>
      <c r="B391" s="17" t="s">
        <v>119</v>
      </c>
      <c r="C391" s="18">
        <v>73</v>
      </c>
      <c r="D391" s="18">
        <v>0</v>
      </c>
      <c r="E391" s="18">
        <f t="shared" si="14"/>
        <v>73</v>
      </c>
    </row>
    <row r="392" spans="1:5" s="15" customFormat="1" ht="15.95" customHeight="1" x14ac:dyDescent="0.2">
      <c r="A392" s="16">
        <v>52</v>
      </c>
      <c r="B392" s="17" t="s">
        <v>120</v>
      </c>
      <c r="C392" s="18">
        <v>56</v>
      </c>
      <c r="D392" s="18">
        <v>2</v>
      </c>
      <c r="E392" s="18">
        <f t="shared" si="14"/>
        <v>58</v>
      </c>
    </row>
    <row r="393" spans="1:5" s="15" customFormat="1" ht="15.95" customHeight="1" x14ac:dyDescent="0.2">
      <c r="A393" s="16">
        <v>53</v>
      </c>
      <c r="B393" s="17" t="s">
        <v>143</v>
      </c>
      <c r="C393" s="18">
        <v>38</v>
      </c>
      <c r="D393" s="18">
        <v>0</v>
      </c>
      <c r="E393" s="18">
        <f t="shared" si="14"/>
        <v>38</v>
      </c>
    </row>
    <row r="394" spans="1:5" s="15" customFormat="1" ht="15.95" customHeight="1" x14ac:dyDescent="0.2">
      <c r="A394" s="16"/>
      <c r="B394" s="29" t="s">
        <v>121</v>
      </c>
      <c r="C394" s="18">
        <v>15</v>
      </c>
      <c r="D394" s="18">
        <v>0</v>
      </c>
      <c r="E394" s="18">
        <f t="shared" si="14"/>
        <v>15</v>
      </c>
    </row>
    <row r="395" spans="1:5" s="15" customFormat="1" ht="15.95" customHeight="1" x14ac:dyDescent="0.2">
      <c r="A395" s="16">
        <v>54</v>
      </c>
      <c r="B395" s="17" t="s">
        <v>122</v>
      </c>
      <c r="C395" s="18">
        <v>48</v>
      </c>
      <c r="D395" s="18">
        <v>5</v>
      </c>
      <c r="E395" s="18">
        <f t="shared" si="14"/>
        <v>53</v>
      </c>
    </row>
    <row r="396" spans="1:5" s="15" customFormat="1" ht="15.95" customHeight="1" x14ac:dyDescent="0.2">
      <c r="A396" s="16">
        <v>55</v>
      </c>
      <c r="B396" s="17" t="s">
        <v>117</v>
      </c>
      <c r="C396" s="18">
        <v>28</v>
      </c>
      <c r="D396" s="18">
        <v>2</v>
      </c>
      <c r="E396" s="18">
        <f t="shared" si="14"/>
        <v>30</v>
      </c>
    </row>
    <row r="397" spans="1:5" s="15" customFormat="1" ht="15.95" customHeight="1" x14ac:dyDescent="0.2">
      <c r="A397" s="16">
        <v>56</v>
      </c>
      <c r="B397" s="17" t="s">
        <v>174</v>
      </c>
      <c r="C397" s="18">
        <v>46</v>
      </c>
      <c r="D397" s="18">
        <v>5</v>
      </c>
      <c r="E397" s="18">
        <f t="shared" si="14"/>
        <v>51</v>
      </c>
    </row>
    <row r="398" spans="1:5" s="15" customFormat="1" ht="15.95" customHeight="1" x14ac:dyDescent="0.2">
      <c r="A398" s="16"/>
      <c r="B398" s="29" t="s">
        <v>118</v>
      </c>
      <c r="C398" s="18">
        <v>17</v>
      </c>
      <c r="D398" s="18">
        <v>1</v>
      </c>
      <c r="E398" s="18">
        <f t="shared" si="14"/>
        <v>18</v>
      </c>
    </row>
    <row r="399" spans="1:5" s="15" customFormat="1" ht="15.95" customHeight="1" x14ac:dyDescent="0.2">
      <c r="A399" s="16">
        <v>57</v>
      </c>
      <c r="B399" s="17" t="s">
        <v>175</v>
      </c>
      <c r="C399" s="18">
        <v>12</v>
      </c>
      <c r="D399" s="18">
        <v>2</v>
      </c>
      <c r="E399" s="18">
        <f t="shared" si="14"/>
        <v>14</v>
      </c>
    </row>
    <row r="400" spans="1:5" s="15" customFormat="1" ht="15.95" customHeight="1" x14ac:dyDescent="0.2">
      <c r="A400" s="16"/>
      <c r="B400" s="29" t="s">
        <v>176</v>
      </c>
      <c r="C400" s="18">
        <v>3</v>
      </c>
      <c r="D400" s="18">
        <v>0</v>
      </c>
      <c r="E400" s="18">
        <f t="shared" si="14"/>
        <v>3</v>
      </c>
    </row>
    <row r="401" spans="1:5" s="15" customFormat="1" ht="15.95" customHeight="1" x14ac:dyDescent="0.2">
      <c r="A401" s="16">
        <v>58</v>
      </c>
      <c r="B401" s="17" t="s">
        <v>106</v>
      </c>
      <c r="C401" s="18">
        <v>9</v>
      </c>
      <c r="D401" s="18">
        <v>36</v>
      </c>
      <c r="E401" s="18">
        <f t="shared" ref="E401:E407" si="15">SUM(C401:D401)</f>
        <v>45</v>
      </c>
    </row>
    <row r="402" spans="1:5" s="15" customFormat="1" ht="15.95" customHeight="1" x14ac:dyDescent="0.2">
      <c r="A402" s="16">
        <v>59</v>
      </c>
      <c r="B402" s="17" t="s">
        <v>173</v>
      </c>
      <c r="C402" s="18">
        <v>8</v>
      </c>
      <c r="D402" s="18">
        <v>34</v>
      </c>
      <c r="E402" s="18">
        <f t="shared" si="15"/>
        <v>42</v>
      </c>
    </row>
    <row r="403" spans="1:5" s="15" customFormat="1" ht="15.95" customHeight="1" x14ac:dyDescent="0.2">
      <c r="A403" s="16"/>
      <c r="B403" s="29" t="s">
        <v>149</v>
      </c>
      <c r="C403" s="18">
        <v>3</v>
      </c>
      <c r="D403" s="18">
        <v>5</v>
      </c>
      <c r="E403" s="18">
        <f t="shared" si="15"/>
        <v>8</v>
      </c>
    </row>
    <row r="404" spans="1:5" s="15" customFormat="1" ht="15.95" customHeight="1" x14ac:dyDescent="0.2">
      <c r="A404" s="16">
        <v>60</v>
      </c>
      <c r="B404" s="17" t="s">
        <v>107</v>
      </c>
      <c r="C404" s="18">
        <v>43</v>
      </c>
      <c r="D404" s="18">
        <v>27</v>
      </c>
      <c r="E404" s="18">
        <f t="shared" si="15"/>
        <v>70</v>
      </c>
    </row>
    <row r="405" spans="1:5" s="15" customFormat="1" ht="15.95" customHeight="1" x14ac:dyDescent="0.2">
      <c r="A405" s="16">
        <v>61</v>
      </c>
      <c r="B405" s="17" t="s">
        <v>148</v>
      </c>
      <c r="C405" s="18">
        <v>62</v>
      </c>
      <c r="D405" s="18">
        <v>1</v>
      </c>
      <c r="E405" s="18">
        <f t="shared" si="15"/>
        <v>63</v>
      </c>
    </row>
    <row r="406" spans="1:5" s="15" customFormat="1" ht="15.95" customHeight="1" x14ac:dyDescent="0.2">
      <c r="A406" s="16">
        <v>62</v>
      </c>
      <c r="B406" s="17" t="s">
        <v>123</v>
      </c>
      <c r="C406" s="18">
        <v>26</v>
      </c>
      <c r="D406" s="18">
        <v>32</v>
      </c>
      <c r="E406" s="18">
        <f t="shared" si="15"/>
        <v>58</v>
      </c>
    </row>
    <row r="407" spans="1:5" s="15" customFormat="1" ht="15.95" customHeight="1" x14ac:dyDescent="0.2">
      <c r="A407" s="16"/>
      <c r="B407" s="29" t="s">
        <v>158</v>
      </c>
      <c r="C407" s="18">
        <v>9</v>
      </c>
      <c r="D407" s="18">
        <v>8</v>
      </c>
      <c r="E407" s="18">
        <f t="shared" si="15"/>
        <v>17</v>
      </c>
    </row>
    <row r="408" spans="1:5" s="15" customFormat="1" ht="15.95" customHeight="1" x14ac:dyDescent="0.2">
      <c r="A408" s="14" t="s">
        <v>59</v>
      </c>
      <c r="B408" s="19"/>
      <c r="C408" s="28">
        <f>SUM(C337:C407)</f>
        <v>3265</v>
      </c>
      <c r="D408" s="28">
        <f>SUM(D337:D407)</f>
        <v>232</v>
      </c>
      <c r="E408" s="28">
        <f>SUM(E337:E407)</f>
        <v>3497</v>
      </c>
    </row>
    <row r="409" spans="1:5" s="15" customFormat="1" ht="9.9499999999999993" customHeight="1" x14ac:dyDescent="0.2">
      <c r="A409" s="20"/>
      <c r="B409" s="21"/>
      <c r="C409" s="22"/>
      <c r="D409" s="22"/>
      <c r="E409" s="22"/>
    </row>
    <row r="410" spans="1:5" s="15" customFormat="1" ht="15.95" customHeight="1" x14ac:dyDescent="0.2">
      <c r="A410" s="101" t="s">
        <v>101</v>
      </c>
      <c r="B410" s="102"/>
      <c r="C410" s="102"/>
      <c r="D410" s="102"/>
      <c r="E410" s="103"/>
    </row>
    <row r="411" spans="1:5" s="15" customFormat="1" ht="15.95" customHeight="1" x14ac:dyDescent="0.2">
      <c r="A411" s="101" t="s">
        <v>102</v>
      </c>
      <c r="B411" s="102"/>
      <c r="C411" s="102"/>
      <c r="D411" s="102"/>
      <c r="E411" s="103"/>
    </row>
    <row r="412" spans="1:5" s="15" customFormat="1" ht="15.95" customHeight="1" x14ac:dyDescent="0.2">
      <c r="A412" s="16">
        <v>1</v>
      </c>
      <c r="B412" s="17" t="s">
        <v>103</v>
      </c>
      <c r="C412" s="18">
        <v>63</v>
      </c>
      <c r="D412" s="18">
        <v>3</v>
      </c>
      <c r="E412" s="18">
        <f>SUM(C412:D412)</f>
        <v>66</v>
      </c>
    </row>
    <row r="413" spans="1:5" s="15" customFormat="1" ht="15.95" customHeight="1" x14ac:dyDescent="0.2">
      <c r="A413" s="14" t="s">
        <v>59</v>
      </c>
      <c r="B413" s="19"/>
      <c r="C413" s="28">
        <f>SUM(C412:C412)</f>
        <v>63</v>
      </c>
      <c r="D413" s="28">
        <f>SUM(D412:D412)</f>
        <v>3</v>
      </c>
      <c r="E413" s="28">
        <f>SUM(E412:E412)</f>
        <v>66</v>
      </c>
    </row>
    <row r="414" spans="1:5" s="15" customFormat="1" ht="9.9499999999999993" customHeight="1" x14ac:dyDescent="0.2">
      <c r="A414" s="20"/>
      <c r="B414" s="21"/>
      <c r="C414" s="22"/>
      <c r="D414" s="22"/>
      <c r="E414" s="22"/>
    </row>
    <row r="415" spans="1:5" s="15" customFormat="1" ht="15.95" customHeight="1" x14ac:dyDescent="0.2">
      <c r="A415" s="101" t="s">
        <v>67</v>
      </c>
      <c r="B415" s="102"/>
      <c r="C415" s="102"/>
      <c r="D415" s="102"/>
      <c r="E415" s="103"/>
    </row>
    <row r="416" spans="1:5" s="15" customFormat="1" ht="15.95" customHeight="1" x14ac:dyDescent="0.2">
      <c r="A416" s="101" t="s">
        <v>68</v>
      </c>
      <c r="B416" s="102"/>
      <c r="C416" s="102"/>
      <c r="D416" s="102"/>
      <c r="E416" s="103"/>
    </row>
    <row r="417" spans="1:5" s="23" customFormat="1" ht="15.95" customHeight="1" x14ac:dyDescent="0.25">
      <c r="A417" s="16">
        <v>1</v>
      </c>
      <c r="B417" s="17" t="s">
        <v>90</v>
      </c>
      <c r="C417" s="18">
        <v>69</v>
      </c>
      <c r="D417" s="18">
        <v>0</v>
      </c>
      <c r="E417" s="18">
        <f t="shared" ref="E417:E448" si="16">SUM(C417:D417)</f>
        <v>69</v>
      </c>
    </row>
    <row r="418" spans="1:5" s="23" customFormat="1" ht="15.95" customHeight="1" x14ac:dyDescent="0.25">
      <c r="A418" s="16">
        <v>2</v>
      </c>
      <c r="B418" s="17" t="s">
        <v>89</v>
      </c>
      <c r="C418" s="18">
        <v>55</v>
      </c>
      <c r="D418" s="18">
        <v>0</v>
      </c>
      <c r="E418" s="18">
        <f t="shared" si="16"/>
        <v>55</v>
      </c>
    </row>
    <row r="419" spans="1:5" s="23" customFormat="1" ht="15.95" customHeight="1" x14ac:dyDescent="0.25">
      <c r="A419" s="16">
        <v>3</v>
      </c>
      <c r="B419" s="17" t="s">
        <v>92</v>
      </c>
      <c r="C419" s="18">
        <v>47</v>
      </c>
      <c r="D419" s="18">
        <v>0</v>
      </c>
      <c r="E419" s="18">
        <f t="shared" si="16"/>
        <v>47</v>
      </c>
    </row>
    <row r="420" spans="1:5" s="23" customFormat="1" ht="15.95" customHeight="1" x14ac:dyDescent="0.25">
      <c r="A420" s="16">
        <v>4</v>
      </c>
      <c r="B420" s="17" t="s">
        <v>93</v>
      </c>
      <c r="C420" s="18">
        <v>44</v>
      </c>
      <c r="D420" s="18">
        <v>0</v>
      </c>
      <c r="E420" s="18">
        <f t="shared" si="16"/>
        <v>44</v>
      </c>
    </row>
    <row r="421" spans="1:5" s="23" customFormat="1" ht="15.95" customHeight="1" x14ac:dyDescent="0.25">
      <c r="A421" s="16">
        <v>5</v>
      </c>
      <c r="B421" s="17" t="s">
        <v>94</v>
      </c>
      <c r="C421" s="18">
        <v>64</v>
      </c>
      <c r="D421" s="18">
        <v>0</v>
      </c>
      <c r="E421" s="18">
        <f t="shared" si="16"/>
        <v>64</v>
      </c>
    </row>
    <row r="422" spans="1:5" s="23" customFormat="1" ht="15.95" customHeight="1" x14ac:dyDescent="0.25">
      <c r="A422" s="16">
        <v>6</v>
      </c>
      <c r="B422" s="17" t="s">
        <v>73</v>
      </c>
      <c r="C422" s="18">
        <v>65</v>
      </c>
      <c r="D422" s="18">
        <v>0</v>
      </c>
      <c r="E422" s="18">
        <f t="shared" si="16"/>
        <v>65</v>
      </c>
    </row>
    <row r="423" spans="1:5" s="23" customFormat="1" ht="15.95" customHeight="1" x14ac:dyDescent="0.25">
      <c r="A423" s="16">
        <v>7</v>
      </c>
      <c r="B423" s="17" t="s">
        <v>99</v>
      </c>
      <c r="C423" s="18">
        <v>72</v>
      </c>
      <c r="D423" s="18">
        <v>1</v>
      </c>
      <c r="E423" s="18">
        <f t="shared" si="16"/>
        <v>73</v>
      </c>
    </row>
    <row r="424" spans="1:5" s="23" customFormat="1" ht="15.95" customHeight="1" x14ac:dyDescent="0.25">
      <c r="A424" s="16">
        <v>8</v>
      </c>
      <c r="B424" s="17" t="s">
        <v>69</v>
      </c>
      <c r="C424" s="18">
        <v>46</v>
      </c>
      <c r="D424" s="18">
        <v>0</v>
      </c>
      <c r="E424" s="18">
        <f t="shared" si="16"/>
        <v>46</v>
      </c>
    </row>
    <row r="425" spans="1:5" s="23" customFormat="1" ht="15.95" customHeight="1" x14ac:dyDescent="0.25">
      <c r="A425" s="16">
        <v>9</v>
      </c>
      <c r="B425" s="17" t="s">
        <v>100</v>
      </c>
      <c r="C425" s="18">
        <v>57</v>
      </c>
      <c r="D425" s="18">
        <v>1</v>
      </c>
      <c r="E425" s="18">
        <f t="shared" si="16"/>
        <v>58</v>
      </c>
    </row>
    <row r="426" spans="1:5" s="23" customFormat="1" ht="15.95" customHeight="1" x14ac:dyDescent="0.25">
      <c r="A426" s="16">
        <v>10</v>
      </c>
      <c r="B426" s="17" t="s">
        <v>80</v>
      </c>
      <c r="C426" s="18">
        <v>58</v>
      </c>
      <c r="D426" s="18">
        <v>0</v>
      </c>
      <c r="E426" s="18">
        <f t="shared" si="16"/>
        <v>58</v>
      </c>
    </row>
    <row r="427" spans="1:5" s="23" customFormat="1" ht="15.95" customHeight="1" x14ac:dyDescent="0.25">
      <c r="A427" s="16">
        <v>11</v>
      </c>
      <c r="B427" s="17" t="s">
        <v>81</v>
      </c>
      <c r="C427" s="18">
        <v>58</v>
      </c>
      <c r="D427" s="18">
        <v>0</v>
      </c>
      <c r="E427" s="18">
        <f t="shared" si="16"/>
        <v>58</v>
      </c>
    </row>
    <row r="428" spans="1:5" s="23" customFormat="1" ht="15.95" customHeight="1" x14ac:dyDescent="0.25">
      <c r="A428" s="16">
        <v>12</v>
      </c>
      <c r="B428" s="17" t="s">
        <v>79</v>
      </c>
      <c r="C428" s="18">
        <v>58</v>
      </c>
      <c r="D428" s="18">
        <v>0</v>
      </c>
      <c r="E428" s="18">
        <f t="shared" si="16"/>
        <v>58</v>
      </c>
    </row>
    <row r="429" spans="1:5" s="23" customFormat="1" ht="15.95" customHeight="1" x14ac:dyDescent="0.25">
      <c r="A429" s="16">
        <v>13</v>
      </c>
      <c r="B429" s="17" t="s">
        <v>72</v>
      </c>
      <c r="C429" s="18">
        <v>58</v>
      </c>
      <c r="D429" s="18">
        <v>0</v>
      </c>
      <c r="E429" s="18">
        <f t="shared" si="16"/>
        <v>58</v>
      </c>
    </row>
    <row r="430" spans="1:5" s="23" customFormat="1" ht="15.95" customHeight="1" x14ac:dyDescent="0.25">
      <c r="A430" s="16">
        <v>14</v>
      </c>
      <c r="B430" s="17" t="s">
        <v>78</v>
      </c>
      <c r="C430" s="18">
        <v>36</v>
      </c>
      <c r="D430" s="18">
        <v>0</v>
      </c>
      <c r="E430" s="18">
        <f t="shared" si="16"/>
        <v>36</v>
      </c>
    </row>
    <row r="431" spans="1:5" s="23" customFormat="1" ht="15.95" customHeight="1" x14ac:dyDescent="0.25">
      <c r="A431" s="16">
        <v>15</v>
      </c>
      <c r="B431" s="17" t="s">
        <v>91</v>
      </c>
      <c r="C431" s="18">
        <v>9</v>
      </c>
      <c r="D431" s="18">
        <v>53</v>
      </c>
      <c r="E431" s="18">
        <f t="shared" si="16"/>
        <v>62</v>
      </c>
    </row>
    <row r="432" spans="1:5" s="23" customFormat="1" ht="15.95" customHeight="1" x14ac:dyDescent="0.25">
      <c r="A432" s="16">
        <v>16</v>
      </c>
      <c r="B432" s="17" t="s">
        <v>95</v>
      </c>
      <c r="C432" s="18">
        <v>32</v>
      </c>
      <c r="D432" s="18">
        <v>4</v>
      </c>
      <c r="E432" s="18">
        <f t="shared" si="16"/>
        <v>36</v>
      </c>
    </row>
    <row r="433" spans="1:5" s="23" customFormat="1" ht="15.95" customHeight="1" x14ac:dyDescent="0.25">
      <c r="A433" s="16">
        <v>17</v>
      </c>
      <c r="B433" s="17" t="s">
        <v>83</v>
      </c>
      <c r="C433" s="18">
        <v>69</v>
      </c>
      <c r="D433" s="18">
        <v>1</v>
      </c>
      <c r="E433" s="18">
        <f t="shared" si="16"/>
        <v>70</v>
      </c>
    </row>
    <row r="434" spans="1:5" s="23" customFormat="1" ht="15.95" customHeight="1" x14ac:dyDescent="0.25">
      <c r="A434" s="16">
        <v>18</v>
      </c>
      <c r="B434" s="17" t="s">
        <v>82</v>
      </c>
      <c r="C434" s="18">
        <v>38</v>
      </c>
      <c r="D434" s="18">
        <v>8</v>
      </c>
      <c r="E434" s="18">
        <f t="shared" si="16"/>
        <v>46</v>
      </c>
    </row>
    <row r="435" spans="1:5" s="23" customFormat="1" ht="15.95" customHeight="1" x14ac:dyDescent="0.25">
      <c r="A435" s="16">
        <v>19</v>
      </c>
      <c r="B435" s="17" t="s">
        <v>98</v>
      </c>
      <c r="C435" s="18">
        <v>58</v>
      </c>
      <c r="D435" s="18">
        <v>15</v>
      </c>
      <c r="E435" s="18">
        <f t="shared" si="16"/>
        <v>73</v>
      </c>
    </row>
    <row r="436" spans="1:5" s="23" customFormat="1" ht="15.95" customHeight="1" x14ac:dyDescent="0.25">
      <c r="A436" s="16">
        <v>20</v>
      </c>
      <c r="B436" s="17" t="s">
        <v>84</v>
      </c>
      <c r="C436" s="18">
        <v>42</v>
      </c>
      <c r="D436" s="18">
        <v>1</v>
      </c>
      <c r="E436" s="18">
        <f t="shared" si="16"/>
        <v>43</v>
      </c>
    </row>
    <row r="437" spans="1:5" s="23" customFormat="1" ht="15.95" customHeight="1" x14ac:dyDescent="0.25">
      <c r="A437" s="16">
        <v>21</v>
      </c>
      <c r="B437" s="17" t="s">
        <v>74</v>
      </c>
      <c r="C437" s="18">
        <v>38</v>
      </c>
      <c r="D437" s="18">
        <v>4</v>
      </c>
      <c r="E437" s="18">
        <f t="shared" si="16"/>
        <v>42</v>
      </c>
    </row>
    <row r="438" spans="1:5" s="23" customFormat="1" ht="15.95" customHeight="1" x14ac:dyDescent="0.25">
      <c r="A438" s="16">
        <v>22</v>
      </c>
      <c r="B438" s="17" t="s">
        <v>85</v>
      </c>
      <c r="C438" s="18">
        <v>57</v>
      </c>
      <c r="D438" s="18">
        <v>2</v>
      </c>
      <c r="E438" s="18">
        <f t="shared" si="16"/>
        <v>59</v>
      </c>
    </row>
    <row r="439" spans="1:5" s="23" customFormat="1" ht="15.95" customHeight="1" x14ac:dyDescent="0.25">
      <c r="A439" s="16">
        <v>23</v>
      </c>
      <c r="B439" s="17" t="s">
        <v>70</v>
      </c>
      <c r="C439" s="18">
        <v>32</v>
      </c>
      <c r="D439" s="18">
        <v>12</v>
      </c>
      <c r="E439" s="18">
        <f t="shared" si="16"/>
        <v>44</v>
      </c>
    </row>
    <row r="440" spans="1:5" s="23" customFormat="1" ht="15.95" customHeight="1" x14ac:dyDescent="0.25">
      <c r="A440" s="16">
        <v>24</v>
      </c>
      <c r="B440" s="17" t="s">
        <v>76</v>
      </c>
      <c r="C440" s="18">
        <v>32</v>
      </c>
      <c r="D440" s="18">
        <v>10</v>
      </c>
      <c r="E440" s="18">
        <f t="shared" si="16"/>
        <v>42</v>
      </c>
    </row>
    <row r="441" spans="1:5" s="23" customFormat="1" ht="15.95" customHeight="1" x14ac:dyDescent="0.25">
      <c r="A441" s="16">
        <v>25</v>
      </c>
      <c r="B441" s="17" t="s">
        <v>87</v>
      </c>
      <c r="C441" s="18">
        <v>10</v>
      </c>
      <c r="D441" s="18">
        <v>56</v>
      </c>
      <c r="E441" s="18">
        <f t="shared" si="16"/>
        <v>66</v>
      </c>
    </row>
    <row r="442" spans="1:5" s="23" customFormat="1" ht="15.95" customHeight="1" x14ac:dyDescent="0.25">
      <c r="A442" s="16">
        <v>26</v>
      </c>
      <c r="B442" s="17" t="s">
        <v>88</v>
      </c>
      <c r="C442" s="18">
        <v>21</v>
      </c>
      <c r="D442" s="18">
        <v>29</v>
      </c>
      <c r="E442" s="18">
        <f t="shared" si="16"/>
        <v>50</v>
      </c>
    </row>
    <row r="443" spans="1:5" s="23" customFormat="1" ht="15.95" customHeight="1" x14ac:dyDescent="0.25">
      <c r="A443" s="16">
        <v>27</v>
      </c>
      <c r="B443" s="17" t="s">
        <v>77</v>
      </c>
      <c r="C443" s="18">
        <v>16</v>
      </c>
      <c r="D443" s="18">
        <v>28</v>
      </c>
      <c r="E443" s="18">
        <f t="shared" si="16"/>
        <v>44</v>
      </c>
    </row>
    <row r="444" spans="1:5" s="23" customFormat="1" ht="15.95" customHeight="1" x14ac:dyDescent="0.25">
      <c r="A444" s="16">
        <v>28</v>
      </c>
      <c r="B444" s="17" t="s">
        <v>96</v>
      </c>
      <c r="C444" s="18">
        <v>10</v>
      </c>
      <c r="D444" s="18">
        <v>8</v>
      </c>
      <c r="E444" s="18">
        <f t="shared" si="16"/>
        <v>18</v>
      </c>
    </row>
    <row r="445" spans="1:5" s="23" customFormat="1" ht="15.95" customHeight="1" x14ac:dyDescent="0.25">
      <c r="A445" s="16">
        <v>29</v>
      </c>
      <c r="B445" s="17" t="s">
        <v>97</v>
      </c>
      <c r="C445" s="18">
        <v>25</v>
      </c>
      <c r="D445" s="18">
        <v>0</v>
      </c>
      <c r="E445" s="18">
        <f t="shared" si="16"/>
        <v>25</v>
      </c>
    </row>
    <row r="446" spans="1:5" s="23" customFormat="1" ht="15.95" customHeight="1" x14ac:dyDescent="0.25">
      <c r="A446" s="16">
        <v>30</v>
      </c>
      <c r="B446" s="17" t="s">
        <v>86</v>
      </c>
      <c r="C446" s="18">
        <v>24</v>
      </c>
      <c r="D446" s="18">
        <v>34</v>
      </c>
      <c r="E446" s="18">
        <f t="shared" si="16"/>
        <v>58</v>
      </c>
    </row>
    <row r="447" spans="1:5" s="23" customFormat="1" ht="15.95" customHeight="1" x14ac:dyDescent="0.25">
      <c r="A447" s="16">
        <v>31</v>
      </c>
      <c r="B447" s="17" t="s">
        <v>71</v>
      </c>
      <c r="C447" s="18">
        <v>17</v>
      </c>
      <c r="D447" s="18">
        <v>40</v>
      </c>
      <c r="E447" s="18">
        <f t="shared" si="16"/>
        <v>57</v>
      </c>
    </row>
    <row r="448" spans="1:5" s="23" customFormat="1" ht="15.95" customHeight="1" x14ac:dyDescent="0.25">
      <c r="A448" s="16">
        <v>32</v>
      </c>
      <c r="B448" s="17" t="s">
        <v>75</v>
      </c>
      <c r="C448" s="18">
        <v>28</v>
      </c>
      <c r="D448" s="18">
        <v>30</v>
      </c>
      <c r="E448" s="18">
        <f t="shared" si="16"/>
        <v>58</v>
      </c>
    </row>
    <row r="449" spans="1:5" s="23" customFormat="1" ht="15.95" customHeight="1" x14ac:dyDescent="0.25">
      <c r="A449" s="14" t="s">
        <v>59</v>
      </c>
      <c r="B449" s="19"/>
      <c r="C449" s="28">
        <f>SUM(C417:C448)</f>
        <v>1345</v>
      </c>
      <c r="D449" s="28">
        <f>SUM(D417:D448)</f>
        <v>337</v>
      </c>
      <c r="E449" s="28">
        <f>SUM(E417:E448)</f>
        <v>1682</v>
      </c>
    </row>
    <row r="450" spans="1:5" s="24" customFormat="1" ht="12" customHeight="1" x14ac:dyDescent="0.25">
      <c r="A450" s="20"/>
      <c r="B450" s="21"/>
      <c r="C450" s="22"/>
      <c r="D450" s="22"/>
      <c r="E450" s="22"/>
    </row>
    <row r="451" spans="1:5" s="24" customFormat="1" ht="15" customHeight="1" x14ac:dyDescent="0.25">
      <c r="A451" s="30"/>
      <c r="B451" s="31"/>
      <c r="C451" s="32"/>
      <c r="D451" s="32"/>
      <c r="E451" s="32"/>
    </row>
    <row r="452" spans="1:5" s="15" customFormat="1" ht="15.95" customHeight="1" x14ac:dyDescent="0.2">
      <c r="A452" s="33">
        <v>1</v>
      </c>
      <c r="B452" s="34" t="s">
        <v>443</v>
      </c>
      <c r="C452" s="35">
        <f>SUM(E29,E48,E81,E121,E180,E408)</f>
        <v>8889</v>
      </c>
      <c r="D452" s="32"/>
      <c r="E452" s="32"/>
    </row>
    <row r="453" spans="1:5" s="15" customFormat="1" ht="15.95" customHeight="1" x14ac:dyDescent="0.2">
      <c r="A453" s="33">
        <v>2</v>
      </c>
      <c r="B453" s="34" t="s">
        <v>444</v>
      </c>
      <c r="C453" s="35">
        <f>SUM(E187,E193,E201)</f>
        <v>96</v>
      </c>
      <c r="D453" s="32"/>
      <c r="E453" s="32"/>
    </row>
    <row r="454" spans="1:5" s="15" customFormat="1" ht="15.95" customHeight="1" x14ac:dyDescent="0.2">
      <c r="A454" s="33">
        <v>3</v>
      </c>
      <c r="B454" s="34" t="s">
        <v>445</v>
      </c>
      <c r="C454" s="35">
        <f>SUM(E207,E213)</f>
        <v>93</v>
      </c>
      <c r="D454" s="32"/>
      <c r="E454" s="32"/>
    </row>
    <row r="455" spans="1:5" s="15" customFormat="1" ht="15.95" customHeight="1" x14ac:dyDescent="0.2">
      <c r="A455" s="33">
        <v>4</v>
      </c>
      <c r="B455" s="34" t="s">
        <v>446</v>
      </c>
      <c r="C455" s="35">
        <f>SUM(E224,E236,E250,E261)</f>
        <v>253</v>
      </c>
      <c r="D455" s="32"/>
      <c r="E455" s="32"/>
    </row>
    <row r="456" spans="1:5" s="15" customFormat="1" ht="15.95" customHeight="1" x14ac:dyDescent="0.2">
      <c r="A456" s="33">
        <v>5</v>
      </c>
      <c r="B456" s="34" t="s">
        <v>442</v>
      </c>
      <c r="C456" s="35">
        <f>SUM(E269,E276)</f>
        <v>154</v>
      </c>
      <c r="D456" s="32"/>
      <c r="E456" s="32"/>
    </row>
    <row r="457" spans="1:5" s="15" customFormat="1" ht="15.95" customHeight="1" x14ac:dyDescent="0.2">
      <c r="A457" s="33">
        <v>6</v>
      </c>
      <c r="B457" s="34" t="s">
        <v>447</v>
      </c>
      <c r="C457" s="35">
        <f>SUM(E288,E300)</f>
        <v>557</v>
      </c>
      <c r="D457" s="32"/>
      <c r="E457" s="32"/>
    </row>
    <row r="458" spans="1:5" s="15" customFormat="1" ht="15.95" customHeight="1" x14ac:dyDescent="0.2">
      <c r="A458" s="33">
        <v>7</v>
      </c>
      <c r="B458" s="34" t="s">
        <v>448</v>
      </c>
      <c r="C458" s="35">
        <f>SUM(E306,E413)</f>
        <v>133</v>
      </c>
      <c r="D458" s="32"/>
      <c r="E458" s="32"/>
    </row>
    <row r="459" spans="1:5" s="15" customFormat="1" ht="15.95" customHeight="1" x14ac:dyDescent="0.2">
      <c r="A459" s="33">
        <v>8</v>
      </c>
      <c r="B459" s="34" t="s">
        <v>449</v>
      </c>
      <c r="C459" s="35">
        <f>SUM(E333,E449)</f>
        <v>2932</v>
      </c>
      <c r="D459" s="32"/>
      <c r="E459" s="32"/>
    </row>
    <row r="460" spans="1:5" s="15" customFormat="1" ht="15.95" customHeight="1" x14ac:dyDescent="0.2">
      <c r="B460" s="36" t="s">
        <v>450</v>
      </c>
      <c r="C460" s="37">
        <f>SUM(C452:C459)</f>
        <v>13107</v>
      </c>
      <c r="D460" s="37">
        <f>SUM(A120,A179,A199,A212,A275,A299,A304,A332,A406,A412,A448)</f>
        <v>223</v>
      </c>
      <c r="E460" s="38" t="s">
        <v>62</v>
      </c>
    </row>
    <row r="461" spans="1:5" s="15" customFormat="1" ht="15.95" customHeight="1" x14ac:dyDescent="0.2">
      <c r="B461" s="36"/>
      <c r="C461" s="37"/>
      <c r="D461" s="32"/>
      <c r="E461" s="32"/>
    </row>
    <row r="462" spans="1:5" s="15" customFormat="1" ht="15.95" customHeight="1" x14ac:dyDescent="0.2">
      <c r="A462" s="39"/>
      <c r="B462" s="40" t="s">
        <v>451</v>
      </c>
      <c r="C462" s="37">
        <f>SUM(C463:C466)</f>
        <v>5245</v>
      </c>
      <c r="D462" s="32"/>
      <c r="E462" s="32"/>
    </row>
    <row r="463" spans="1:5" s="15" customFormat="1" ht="15.95" customHeight="1" x14ac:dyDescent="0.2">
      <c r="A463" s="33">
        <v>1</v>
      </c>
      <c r="B463" s="34" t="s">
        <v>443</v>
      </c>
      <c r="C463" s="35">
        <f>E408</f>
        <v>3497</v>
      </c>
      <c r="D463" s="32"/>
      <c r="E463" s="32"/>
    </row>
    <row r="464" spans="1:5" s="15" customFormat="1" ht="15.95" customHeight="1" x14ac:dyDescent="0.25">
      <c r="A464" s="41">
        <v>2</v>
      </c>
      <c r="B464" s="34" t="s">
        <v>444</v>
      </c>
      <c r="C464" s="35"/>
      <c r="D464" s="32"/>
      <c r="E464" s="32"/>
    </row>
    <row r="465" spans="1:5" s="15" customFormat="1" ht="15.95" customHeight="1" x14ac:dyDescent="0.25">
      <c r="A465" s="41">
        <v>4</v>
      </c>
      <c r="B465" s="34" t="s">
        <v>448</v>
      </c>
      <c r="C465" s="35">
        <f>E413</f>
        <v>66</v>
      </c>
      <c r="D465" s="32"/>
      <c r="E465" s="32"/>
    </row>
    <row r="466" spans="1:5" s="15" customFormat="1" ht="15.95" customHeight="1" x14ac:dyDescent="0.25">
      <c r="A466" s="41">
        <v>6</v>
      </c>
      <c r="B466" s="34" t="s">
        <v>449</v>
      </c>
      <c r="C466" s="35">
        <f>E449</f>
        <v>1682</v>
      </c>
      <c r="D466" s="32"/>
      <c r="E466" s="32"/>
    </row>
    <row r="467" spans="1:5" s="15" customFormat="1" ht="15.95" customHeight="1" x14ac:dyDescent="0.2">
      <c r="B467" s="42"/>
      <c r="C467" s="37"/>
      <c r="D467" s="32"/>
      <c r="E467" s="32"/>
    </row>
    <row r="468" spans="1:5" ht="15.95" customHeight="1" x14ac:dyDescent="0.25">
      <c r="C468" s="111" t="s">
        <v>455</v>
      </c>
      <c r="D468" s="111"/>
      <c r="E468" s="111"/>
    </row>
    <row r="469" spans="1:5" s="15" customFormat="1" ht="15.95" customHeight="1" x14ac:dyDescent="0.2">
      <c r="A469" s="112" t="s">
        <v>452</v>
      </c>
      <c r="B469" s="112"/>
      <c r="C469" s="113" t="s">
        <v>453</v>
      </c>
      <c r="D469" s="113"/>
      <c r="E469" s="113"/>
    </row>
    <row r="470" spans="1:5" s="15" customFormat="1" ht="15.95" customHeight="1" x14ac:dyDescent="0.2">
      <c r="A470" s="43"/>
      <c r="B470" s="36"/>
      <c r="C470" s="37"/>
      <c r="D470" s="32"/>
      <c r="E470" s="32"/>
    </row>
    <row r="471" spans="1:5" s="15" customFormat="1" ht="15.95" customHeight="1" x14ac:dyDescent="0.2">
      <c r="A471" s="43"/>
      <c r="B471" s="36"/>
      <c r="C471" s="37"/>
      <c r="D471" s="32"/>
      <c r="E471" s="32"/>
    </row>
    <row r="472" spans="1:5" s="15" customFormat="1" ht="15.95" customHeight="1" x14ac:dyDescent="0.2">
      <c r="A472" s="43"/>
      <c r="B472" s="36"/>
      <c r="C472" s="37"/>
      <c r="D472" s="32"/>
      <c r="E472" s="32"/>
    </row>
    <row r="473" spans="1:5" s="15" customFormat="1" ht="15.95" customHeight="1" x14ac:dyDescent="0.2">
      <c r="A473" s="43"/>
      <c r="B473" s="36"/>
      <c r="C473" s="37"/>
      <c r="D473" s="32"/>
      <c r="E473" s="32"/>
    </row>
    <row r="474" spans="1:5" s="15" customFormat="1" ht="15.95" customHeight="1" x14ac:dyDescent="0.25">
      <c r="A474" s="114" t="s">
        <v>454</v>
      </c>
      <c r="B474" s="114"/>
      <c r="C474" s="115"/>
      <c r="D474" s="115"/>
      <c r="E474" s="115"/>
    </row>
    <row r="475" spans="1:5" s="15" customFormat="1" ht="20.100000000000001" customHeight="1" x14ac:dyDescent="0.25">
      <c r="A475" s="44"/>
      <c r="B475" s="44"/>
      <c r="C475" s="45"/>
      <c r="D475" s="45"/>
      <c r="E475" s="45"/>
    </row>
    <row r="476" spans="1:5" s="15" customFormat="1" ht="20.100000000000001" customHeight="1" x14ac:dyDescent="0.25">
      <c r="A476" s="44"/>
      <c r="B476" s="95" t="s">
        <v>516</v>
      </c>
      <c r="C476" s="45">
        <f>SUM(E177:E178,E206,E212,E287,E298:E299,E330:E331,E401:E404,E441:E444)</f>
        <v>710</v>
      </c>
      <c r="D476" s="45"/>
      <c r="E476" s="45"/>
    </row>
    <row r="477" spans="1:5" s="15" customFormat="1" ht="20.100000000000001" customHeight="1" x14ac:dyDescent="0.25">
      <c r="A477" s="44"/>
      <c r="B477" s="93" t="s">
        <v>518</v>
      </c>
      <c r="C477" s="96">
        <f>SUM(E179,E332,E406:E407,E446:E448)</f>
        <v>415</v>
      </c>
      <c r="D477" s="45"/>
      <c r="E477" s="45"/>
    </row>
    <row r="478" spans="1:5" s="15" customFormat="1" ht="20.100000000000001" customHeight="1" x14ac:dyDescent="0.25">
      <c r="A478" s="44"/>
      <c r="B478" s="94" t="s">
        <v>517</v>
      </c>
      <c r="C478" s="45">
        <f>SUM(E405,E445)</f>
        <v>88</v>
      </c>
      <c r="D478" s="45"/>
      <c r="E478" s="45"/>
    </row>
    <row r="479" spans="1:5" s="15" customFormat="1" ht="20.100000000000001" customHeight="1" x14ac:dyDescent="0.25">
      <c r="A479" s="44"/>
      <c r="B479" s="93" t="s">
        <v>522</v>
      </c>
      <c r="C479" s="45">
        <f>SUM(E25:E28,E46:E47,E76:E80,E117:E120,E169:E176,E192,E198,E223,E235,E248:E249,E259:E260,E268,E275,E286,E297,E305,E325:E329,E391:E400,E432:E440)</f>
        <v>2005</v>
      </c>
      <c r="D479" s="45"/>
      <c r="E479" s="45"/>
    </row>
    <row r="480" spans="1:5" s="15" customFormat="1" ht="20.100000000000001" customHeight="1" x14ac:dyDescent="0.25">
      <c r="A480" s="44"/>
      <c r="B480" s="93" t="s">
        <v>520</v>
      </c>
      <c r="C480" s="45">
        <f>SUM(E17:E20,E38:E40,E61:E67,E97:E104,E141:E152,E185,E199,E220,E230:E231,E244:E245,E283,E295,E317:E319,E358:E370,E423:E424)</f>
        <v>2249</v>
      </c>
      <c r="D480" s="45"/>
      <c r="E480" s="45"/>
    </row>
    <row r="481" spans="1:5" s="15" customFormat="1" ht="20.100000000000001" customHeight="1" x14ac:dyDescent="0.25">
      <c r="A481" s="44"/>
      <c r="B481" s="93" t="s">
        <v>519</v>
      </c>
      <c r="C481" s="45">
        <f>SUM(E11:E15,E33:E36,E52:E58,E85:E93,E125:E135,E184,E197,E217:E218,E228,E240:E241,E254:E255,E265,E280:E281,E292:E293,E304,E310:E313,E337:E349,E417:E419)</f>
        <v>2453</v>
      </c>
      <c r="D481" s="45"/>
      <c r="E481" s="45"/>
    </row>
    <row r="482" spans="1:5" s="15" customFormat="1" ht="20.100000000000001" customHeight="1" x14ac:dyDescent="0.25">
      <c r="A482" s="44"/>
      <c r="B482" s="93" t="s">
        <v>523</v>
      </c>
      <c r="C482" s="45">
        <f>SUM(E16,E37,E59:E60,E94:E96,E136:E140,E219,E229,E242:E243,E267,E282,E294,E314:E316,E350:E357,E420:E422)</f>
        <v>1186</v>
      </c>
      <c r="D482" s="45"/>
      <c r="E482" s="45"/>
    </row>
    <row r="483" spans="1:5" s="15" customFormat="1" ht="20.100000000000001" customHeight="1" x14ac:dyDescent="0.25">
      <c r="A483" s="44"/>
      <c r="B483" s="93" t="s">
        <v>521</v>
      </c>
      <c r="C483" s="45">
        <f>SUM(E21:E23,E41:E44,E68:E73,E105:E114,E153:E166,E186,E191,E200,E205,E211,E221,E232:E233,E246:E247,E256:E258,E266,E284,E273,E296,E320:E323,E371:E389,E412,E425:E430)</f>
        <v>3562</v>
      </c>
      <c r="D483" s="45"/>
      <c r="E483" s="45"/>
    </row>
    <row r="484" spans="1:5" s="15" customFormat="1" ht="20.100000000000001" customHeight="1" x14ac:dyDescent="0.25">
      <c r="A484" s="44"/>
      <c r="B484" s="93" t="s">
        <v>524</v>
      </c>
      <c r="C484" s="45">
        <f>SUM(E24,E45,E74:E75,E115:E116,E167:E168,E222,E234,E274,E285,E324,E390,E431)</f>
        <v>439</v>
      </c>
      <c r="D484" s="45"/>
      <c r="E484" s="45"/>
    </row>
    <row r="485" spans="1:5" s="15" customFormat="1" ht="20.100000000000001" customHeight="1" x14ac:dyDescent="0.25">
      <c r="A485" s="44"/>
      <c r="B485" s="44"/>
      <c r="C485" s="45">
        <f>SUM(C476:C484)</f>
        <v>13107</v>
      </c>
      <c r="D485" s="45"/>
      <c r="E485" s="45"/>
    </row>
    <row r="486" spans="1:5" s="15" customFormat="1" ht="20.100000000000001" customHeight="1" x14ac:dyDescent="0.25">
      <c r="A486" s="44"/>
      <c r="B486" s="44"/>
      <c r="C486" s="45">
        <f>13107-13090</f>
        <v>17</v>
      </c>
      <c r="D486" s="45"/>
      <c r="E486" s="45"/>
    </row>
    <row r="487" spans="1:5" s="15" customFormat="1" ht="20.100000000000001" customHeight="1" x14ac:dyDescent="0.25">
      <c r="A487" s="44"/>
      <c r="B487" s="44"/>
      <c r="C487" s="45"/>
      <c r="D487" s="45"/>
      <c r="E487" s="45"/>
    </row>
    <row r="488" spans="1:5" s="15" customFormat="1" ht="20.100000000000001" customHeight="1" x14ac:dyDescent="0.25">
      <c r="A488" s="44"/>
      <c r="B488" s="44"/>
      <c r="C488" s="45"/>
      <c r="D488" s="45"/>
      <c r="E488" s="45"/>
    </row>
    <row r="489" spans="1:5" s="15" customFormat="1" ht="20.100000000000001" customHeight="1" x14ac:dyDescent="0.2">
      <c r="A489" s="43"/>
      <c r="B489" s="36"/>
      <c r="C489" s="37"/>
      <c r="D489" s="32"/>
      <c r="E489" s="32"/>
    </row>
    <row r="490" spans="1:5" ht="20.100000000000001" customHeight="1" x14ac:dyDescent="0.2">
      <c r="C490" s="110"/>
      <c r="D490" s="110"/>
      <c r="E490" s="110"/>
    </row>
    <row r="491" spans="1:5" x14ac:dyDescent="0.2">
      <c r="B491" s="25"/>
    </row>
    <row r="492" spans="1:5" ht="14.25" customHeight="1" x14ac:dyDescent="0.2"/>
    <row r="493" spans="1:5" ht="14.25" customHeight="1" x14ac:dyDescent="0.2"/>
    <row r="494" spans="1:5" ht="14.25" customHeight="1" x14ac:dyDescent="0.2"/>
    <row r="495" spans="1:5" ht="14.25" customHeight="1" x14ac:dyDescent="0.2"/>
    <row r="496" spans="1:5" ht="14.25" customHeight="1" x14ac:dyDescent="0.2"/>
    <row r="497" ht="14.25" customHeight="1" x14ac:dyDescent="0.2"/>
    <row r="498" ht="14.25" customHeight="1" x14ac:dyDescent="0.2"/>
    <row r="499" ht="14.25" customHeight="1" x14ac:dyDescent="0.2"/>
  </sheetData>
  <mergeCells count="66">
    <mergeCell ref="C490:E490"/>
    <mergeCell ref="A410:E410"/>
    <mergeCell ref="A411:E411"/>
    <mergeCell ref="A335:E335"/>
    <mergeCell ref="A336:E336"/>
    <mergeCell ref="C468:E468"/>
    <mergeCell ref="A469:B469"/>
    <mergeCell ref="C469:E469"/>
    <mergeCell ref="A474:B474"/>
    <mergeCell ref="C474:E474"/>
    <mergeCell ref="A416:E416"/>
    <mergeCell ref="A6:B7"/>
    <mergeCell ref="A308:E308"/>
    <mergeCell ref="A309:E309"/>
    <mergeCell ref="A302:E302"/>
    <mergeCell ref="A303:E303"/>
    <mergeCell ref="A195:E195"/>
    <mergeCell ref="A196:E196"/>
    <mergeCell ref="A252:E252"/>
    <mergeCell ref="A253:E253"/>
    <mergeCell ref="A216:E216"/>
    <mergeCell ref="A9:E9"/>
    <mergeCell ref="A10:E10"/>
    <mergeCell ref="A31:E31"/>
    <mergeCell ref="A32:E32"/>
    <mergeCell ref="A50:E50"/>
    <mergeCell ref="A278:E278"/>
    <mergeCell ref="A279:E279"/>
    <mergeCell ref="A4:E4"/>
    <mergeCell ref="A415:E415"/>
    <mergeCell ref="A290:E290"/>
    <mergeCell ref="A291:E291"/>
    <mergeCell ref="A238:E238"/>
    <mergeCell ref="A239:E239"/>
    <mergeCell ref="A263:E263"/>
    <mergeCell ref="A264:E264"/>
    <mergeCell ref="A51:E51"/>
    <mergeCell ref="A83:E83"/>
    <mergeCell ref="A84:E84"/>
    <mergeCell ref="A209:E209"/>
    <mergeCell ref="A271:E271"/>
    <mergeCell ref="A272:E272"/>
    <mergeCell ref="A189:E189"/>
    <mergeCell ref="A190:E190"/>
    <mergeCell ref="A191:A192"/>
    <mergeCell ref="A248:A249"/>
    <mergeCell ref="A240:A241"/>
    <mergeCell ref="A242:A243"/>
    <mergeCell ref="A244:A245"/>
    <mergeCell ref="A246:A247"/>
    <mergeCell ref="A210:E210"/>
    <mergeCell ref="A203:E203"/>
    <mergeCell ref="A204:E204"/>
    <mergeCell ref="A254:A255"/>
    <mergeCell ref="A257:A258"/>
    <mergeCell ref="A259:A260"/>
    <mergeCell ref="A123:E123"/>
    <mergeCell ref="A124:E124"/>
    <mergeCell ref="A197:A198"/>
    <mergeCell ref="A199:A200"/>
    <mergeCell ref="A226:E226"/>
    <mergeCell ref="A227:E227"/>
    <mergeCell ref="A215:E215"/>
    <mergeCell ref="A182:E182"/>
    <mergeCell ref="A183:E183"/>
    <mergeCell ref="A184:A186"/>
  </mergeCells>
  <phoneticPr fontId="0" type="noConversion"/>
  <pageMargins left="0.59055118110236227" right="0.19685039370078741" top="0.39370078740157483" bottom="0.39370078740157483" header="0" footer="0.19685039370078741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75"/>
  <sheetViews>
    <sheetView tabSelected="1" view="pageBreakPreview" zoomScaleNormal="100" zoomScaleSheetLayoutView="100" workbookViewId="0">
      <selection activeCell="P8" sqref="P8"/>
    </sheetView>
  </sheetViews>
  <sheetFormatPr defaultColWidth="8.85546875" defaultRowHeight="15" x14ac:dyDescent="0.25"/>
  <cols>
    <col min="1" max="1" width="6.7109375" style="46" customWidth="1"/>
    <col min="2" max="2" width="24.7109375" style="46" customWidth="1"/>
    <col min="3" max="3" width="12.7109375" style="48" customWidth="1"/>
    <col min="4" max="4" width="13.140625" style="48" hidden="1" customWidth="1"/>
    <col min="5" max="12" width="7.7109375" style="46" customWidth="1"/>
    <col min="13" max="16" width="7.7109375" style="47" customWidth="1"/>
    <col min="17" max="16384" width="8.85546875" style="46"/>
  </cols>
  <sheetData>
    <row r="1" spans="1:16" ht="15.95" customHeight="1" x14ac:dyDescent="0.25">
      <c r="A1" s="142" t="s">
        <v>456</v>
      </c>
      <c r="B1" s="142"/>
      <c r="C1" s="142"/>
      <c r="D1" s="142"/>
      <c r="E1" s="142"/>
      <c r="F1" s="142"/>
      <c r="I1" s="117" t="s">
        <v>457</v>
      </c>
      <c r="J1" s="117"/>
      <c r="K1" s="117"/>
      <c r="L1" s="117"/>
      <c r="M1" s="117"/>
      <c r="N1" s="117"/>
      <c r="O1" s="117"/>
      <c r="P1" s="117"/>
    </row>
    <row r="2" spans="1:16" ht="15.95" customHeight="1" x14ac:dyDescent="0.25">
      <c r="A2" s="117" t="s">
        <v>458</v>
      </c>
      <c r="B2" s="117"/>
      <c r="C2" s="117"/>
      <c r="D2" s="117"/>
      <c r="E2" s="117"/>
      <c r="F2" s="117"/>
      <c r="I2" s="143" t="s">
        <v>459</v>
      </c>
      <c r="J2" s="143"/>
      <c r="K2" s="143"/>
      <c r="L2" s="143"/>
      <c r="M2" s="143"/>
      <c r="N2" s="143"/>
      <c r="O2" s="143"/>
      <c r="P2" s="143"/>
    </row>
    <row r="3" spans="1:16" ht="15.95" customHeight="1" x14ac:dyDescent="0.25">
      <c r="A3" s="117" t="s">
        <v>460</v>
      </c>
      <c r="B3" s="117"/>
      <c r="C3" s="117"/>
      <c r="D3" s="117"/>
      <c r="E3" s="117"/>
      <c r="F3" s="117"/>
      <c r="I3" s="140"/>
      <c r="J3" s="140"/>
      <c r="K3" s="140"/>
      <c r="L3" s="140"/>
      <c r="M3" s="140"/>
      <c r="N3" s="140"/>
      <c r="O3" s="140"/>
      <c r="P3" s="140"/>
    </row>
    <row r="4" spans="1:16" ht="9.9499999999999993" customHeight="1" x14ac:dyDescent="0.25">
      <c r="A4" s="117"/>
      <c r="B4" s="117"/>
      <c r="C4" s="117"/>
      <c r="D4" s="117"/>
      <c r="E4" s="117"/>
      <c r="F4" s="117"/>
    </row>
    <row r="5" spans="1:16" ht="30" customHeight="1" x14ac:dyDescent="0.25">
      <c r="A5" s="141" t="s">
        <v>461</v>
      </c>
      <c r="B5" s="141"/>
      <c r="C5" s="141"/>
      <c r="D5" s="141"/>
      <c r="E5" s="141"/>
      <c r="F5" s="141"/>
      <c r="G5" s="141"/>
      <c r="H5" s="141"/>
      <c r="I5" s="141"/>
      <c r="J5" s="141"/>
      <c r="K5" s="141"/>
      <c r="L5" s="141"/>
      <c r="M5" s="141"/>
      <c r="N5" s="141"/>
      <c r="O5" s="141"/>
      <c r="P5" s="141"/>
    </row>
    <row r="6" spans="1:16" ht="9.9499999999999993" customHeight="1" x14ac:dyDescent="0.25"/>
    <row r="7" spans="1:16" ht="18" customHeight="1" x14ac:dyDescent="0.25">
      <c r="A7" s="129" t="s">
        <v>462</v>
      </c>
      <c r="B7" s="130" t="s">
        <v>463</v>
      </c>
      <c r="C7" s="130" t="s">
        <v>464</v>
      </c>
      <c r="D7" s="131" t="s">
        <v>465</v>
      </c>
      <c r="E7" s="130" t="s">
        <v>466</v>
      </c>
      <c r="F7" s="130"/>
      <c r="G7" s="130"/>
      <c r="H7" s="130"/>
      <c r="I7" s="130"/>
      <c r="J7" s="130"/>
      <c r="K7" s="130"/>
      <c r="L7" s="130"/>
      <c r="M7" s="130"/>
      <c r="N7" s="130"/>
      <c r="O7" s="130"/>
      <c r="P7" s="130"/>
    </row>
    <row r="8" spans="1:16" ht="18" customHeight="1" x14ac:dyDescent="0.25">
      <c r="A8" s="130"/>
      <c r="B8" s="130"/>
      <c r="C8" s="130"/>
      <c r="D8" s="132"/>
      <c r="E8" s="49" t="s">
        <v>505</v>
      </c>
      <c r="F8" s="49" t="s">
        <v>506</v>
      </c>
      <c r="G8" s="49" t="s">
        <v>507</v>
      </c>
      <c r="H8" s="49" t="s">
        <v>508</v>
      </c>
      <c r="I8" s="49" t="s">
        <v>509</v>
      </c>
      <c r="J8" s="49" t="s">
        <v>510</v>
      </c>
      <c r="K8" s="49" t="s">
        <v>511</v>
      </c>
      <c r="L8" s="49" t="s">
        <v>512</v>
      </c>
      <c r="M8" s="50" t="s">
        <v>513</v>
      </c>
      <c r="N8" s="51" t="s">
        <v>514</v>
      </c>
      <c r="O8" s="51" t="s">
        <v>515</v>
      </c>
      <c r="P8" s="51" t="s">
        <v>528</v>
      </c>
    </row>
    <row r="9" spans="1:16" ht="15" customHeight="1" x14ac:dyDescent="0.25">
      <c r="A9" s="123">
        <v>1</v>
      </c>
      <c r="B9" s="135" t="s">
        <v>467</v>
      </c>
      <c r="C9" s="82" t="s">
        <v>384</v>
      </c>
      <c r="D9" s="52" t="str">
        <f>LEFT(C9,FIND("-",C9,1)-1)</f>
        <v>15TCN</v>
      </c>
      <c r="E9" s="53">
        <v>12</v>
      </c>
      <c r="F9" s="53">
        <v>12</v>
      </c>
      <c r="G9" s="53">
        <v>12</v>
      </c>
      <c r="H9" s="53">
        <v>12</v>
      </c>
      <c r="I9" s="53">
        <v>12</v>
      </c>
      <c r="J9" s="53">
        <v>12</v>
      </c>
      <c r="K9" s="53">
        <v>12</v>
      </c>
      <c r="L9" s="53">
        <v>12</v>
      </c>
      <c r="M9" s="53">
        <v>12</v>
      </c>
      <c r="N9" s="53">
        <v>12</v>
      </c>
      <c r="O9" s="53">
        <v>12</v>
      </c>
      <c r="P9" s="53">
        <v>12</v>
      </c>
    </row>
    <row r="10" spans="1:16" ht="15" customHeight="1" x14ac:dyDescent="0.25">
      <c r="A10" s="124"/>
      <c r="B10" s="136"/>
      <c r="C10" s="84" t="s">
        <v>372</v>
      </c>
      <c r="D10" s="54"/>
      <c r="E10" s="55">
        <v>2</v>
      </c>
      <c r="F10" s="55">
        <v>2</v>
      </c>
      <c r="G10" s="55">
        <v>2</v>
      </c>
      <c r="H10" s="55">
        <v>2</v>
      </c>
      <c r="I10" s="55">
        <v>2</v>
      </c>
      <c r="J10" s="55">
        <v>2</v>
      </c>
      <c r="K10" s="55">
        <v>2</v>
      </c>
      <c r="L10" s="55">
        <v>2</v>
      </c>
      <c r="M10" s="55">
        <v>2</v>
      </c>
      <c r="N10" s="55">
        <v>2</v>
      </c>
      <c r="O10" s="55">
        <v>2</v>
      </c>
      <c r="P10" s="55">
        <v>2</v>
      </c>
    </row>
    <row r="11" spans="1:16" ht="15" customHeight="1" x14ac:dyDescent="0.25">
      <c r="A11" s="133"/>
      <c r="B11" s="137"/>
      <c r="C11" s="84" t="s">
        <v>325</v>
      </c>
      <c r="D11" s="54" t="str">
        <f>LEFT(C11,FIND("-",C11,1)-1)</f>
        <v>16TCN</v>
      </c>
      <c r="E11" s="55">
        <v>28</v>
      </c>
      <c r="F11" s="55">
        <v>28</v>
      </c>
      <c r="G11" s="55">
        <v>28</v>
      </c>
      <c r="H11" s="55">
        <v>28</v>
      </c>
      <c r="I11" s="55">
        <v>28</v>
      </c>
      <c r="J11" s="55">
        <v>28</v>
      </c>
      <c r="K11" s="55">
        <v>28</v>
      </c>
      <c r="L11" s="55">
        <v>28</v>
      </c>
      <c r="M11" s="55">
        <v>28</v>
      </c>
      <c r="N11" s="55">
        <v>14</v>
      </c>
      <c r="O11" s="55">
        <v>14</v>
      </c>
      <c r="P11" s="55">
        <v>14</v>
      </c>
    </row>
    <row r="12" spans="1:16" ht="15" customHeight="1" x14ac:dyDescent="0.25">
      <c r="A12" s="133"/>
      <c r="B12" s="137"/>
      <c r="C12" s="84" t="s">
        <v>326</v>
      </c>
      <c r="D12" s="54"/>
      <c r="E12" s="55">
        <v>42</v>
      </c>
      <c r="F12" s="55">
        <v>42</v>
      </c>
      <c r="G12" s="55">
        <v>42</v>
      </c>
      <c r="H12" s="55">
        <v>42</v>
      </c>
      <c r="I12" s="55">
        <v>42</v>
      </c>
      <c r="J12" s="55">
        <v>42</v>
      </c>
      <c r="K12" s="55">
        <v>42</v>
      </c>
      <c r="L12" s="55">
        <v>42</v>
      </c>
      <c r="M12" s="55">
        <v>42</v>
      </c>
      <c r="N12" s="55">
        <v>21</v>
      </c>
      <c r="O12" s="55">
        <v>21</v>
      </c>
      <c r="P12" s="55">
        <v>21</v>
      </c>
    </row>
    <row r="13" spans="1:16" ht="15" customHeight="1" x14ac:dyDescent="0.25">
      <c r="A13" s="133"/>
      <c r="B13" s="137"/>
      <c r="C13" s="84" t="s">
        <v>315</v>
      </c>
      <c r="D13" s="54"/>
      <c r="E13" s="55">
        <v>28</v>
      </c>
      <c r="F13" s="55">
        <v>28</v>
      </c>
      <c r="G13" s="55">
        <v>28</v>
      </c>
      <c r="H13" s="55">
        <v>28</v>
      </c>
      <c r="I13" s="55">
        <v>28</v>
      </c>
      <c r="J13" s="55">
        <v>28</v>
      </c>
      <c r="K13" s="55">
        <v>28</v>
      </c>
      <c r="L13" s="55">
        <v>28</v>
      </c>
      <c r="M13" s="55">
        <v>28</v>
      </c>
      <c r="N13" s="55">
        <v>14</v>
      </c>
      <c r="O13" s="55">
        <v>14</v>
      </c>
      <c r="P13" s="55">
        <v>14</v>
      </c>
    </row>
    <row r="14" spans="1:16" ht="15" customHeight="1" x14ac:dyDescent="0.25">
      <c r="A14" s="133"/>
      <c r="B14" s="137"/>
      <c r="C14" s="84" t="s">
        <v>186</v>
      </c>
      <c r="D14" s="54"/>
      <c r="E14" s="55">
        <v>56</v>
      </c>
      <c r="F14" s="55">
        <v>56</v>
      </c>
      <c r="G14" s="55">
        <v>56</v>
      </c>
      <c r="H14" s="55">
        <v>56</v>
      </c>
      <c r="I14" s="55">
        <v>56</v>
      </c>
      <c r="J14" s="55">
        <v>56</v>
      </c>
      <c r="K14" s="55">
        <v>56</v>
      </c>
      <c r="L14" s="55">
        <v>56</v>
      </c>
      <c r="M14" s="55">
        <v>56</v>
      </c>
      <c r="N14" s="55">
        <v>56</v>
      </c>
      <c r="O14" s="55">
        <v>56</v>
      </c>
      <c r="P14" s="55">
        <v>56</v>
      </c>
    </row>
    <row r="15" spans="1:16" ht="15" customHeight="1" x14ac:dyDescent="0.25">
      <c r="A15" s="133"/>
      <c r="B15" s="137"/>
      <c r="C15" s="84" t="s">
        <v>187</v>
      </c>
      <c r="D15" s="54"/>
      <c r="E15" s="55">
        <v>73</v>
      </c>
      <c r="F15" s="55">
        <v>73</v>
      </c>
      <c r="G15" s="55">
        <v>73</v>
      </c>
      <c r="H15" s="55">
        <v>73</v>
      </c>
      <c r="I15" s="55">
        <v>73</v>
      </c>
      <c r="J15" s="55">
        <v>73</v>
      </c>
      <c r="K15" s="55">
        <v>73</v>
      </c>
      <c r="L15" s="55">
        <v>73</v>
      </c>
      <c r="M15" s="55">
        <v>73</v>
      </c>
      <c r="N15" s="55">
        <v>73</v>
      </c>
      <c r="O15" s="55">
        <v>73</v>
      </c>
      <c r="P15" s="55">
        <v>73</v>
      </c>
    </row>
    <row r="16" spans="1:16" ht="15" customHeight="1" x14ac:dyDescent="0.25">
      <c r="A16" s="133"/>
      <c r="B16" s="137"/>
      <c r="C16" s="84" t="s">
        <v>217</v>
      </c>
      <c r="D16" s="54" t="str">
        <f>LEFT(C16,FIND("-",C16,1)-1)</f>
        <v>17C1</v>
      </c>
      <c r="E16" s="56">
        <v>62</v>
      </c>
      <c r="F16" s="56">
        <v>62</v>
      </c>
      <c r="G16" s="56">
        <v>62</v>
      </c>
      <c r="H16" s="56">
        <v>62</v>
      </c>
      <c r="I16" s="56">
        <v>62</v>
      </c>
      <c r="J16" s="56">
        <v>62</v>
      </c>
      <c r="K16" s="56">
        <v>62</v>
      </c>
      <c r="L16" s="56">
        <v>62</v>
      </c>
      <c r="M16" s="56">
        <v>62</v>
      </c>
      <c r="N16" s="56">
        <v>31</v>
      </c>
      <c r="O16" s="56">
        <v>31</v>
      </c>
      <c r="P16" s="56">
        <v>31</v>
      </c>
    </row>
    <row r="17" spans="1:16" ht="15" customHeight="1" x14ac:dyDescent="0.25">
      <c r="A17" s="133"/>
      <c r="B17" s="137"/>
      <c r="C17" s="84" t="s">
        <v>218</v>
      </c>
      <c r="D17" s="54" t="str">
        <f>LEFT(C17,FIND("-",C17,1)-1)</f>
        <v>17C1</v>
      </c>
      <c r="E17" s="56">
        <v>64</v>
      </c>
      <c r="F17" s="56">
        <v>64</v>
      </c>
      <c r="G17" s="56">
        <v>64</v>
      </c>
      <c r="H17" s="56">
        <v>64</v>
      </c>
      <c r="I17" s="56">
        <v>64</v>
      </c>
      <c r="J17" s="56">
        <v>64</v>
      </c>
      <c r="K17" s="56">
        <v>64</v>
      </c>
      <c r="L17" s="56">
        <v>64</v>
      </c>
      <c r="M17" s="56">
        <v>64</v>
      </c>
      <c r="N17" s="56">
        <v>32</v>
      </c>
      <c r="O17" s="56">
        <v>32</v>
      </c>
      <c r="P17" s="56">
        <v>32</v>
      </c>
    </row>
    <row r="18" spans="1:16" ht="15" customHeight="1" x14ac:dyDescent="0.25">
      <c r="A18" s="133"/>
      <c r="B18" s="137"/>
      <c r="C18" s="84" t="s">
        <v>87</v>
      </c>
      <c r="D18" s="54"/>
      <c r="E18" s="55">
        <v>66</v>
      </c>
      <c r="F18" s="55">
        <v>66</v>
      </c>
      <c r="G18" s="55">
        <v>66</v>
      </c>
      <c r="H18" s="55">
        <v>66</v>
      </c>
      <c r="I18" s="55">
        <v>66</v>
      </c>
      <c r="J18" s="55">
        <v>66</v>
      </c>
      <c r="K18" s="55">
        <v>66</v>
      </c>
      <c r="L18" s="55">
        <v>66</v>
      </c>
      <c r="M18" s="55">
        <v>66</v>
      </c>
      <c r="N18" s="55">
        <v>66</v>
      </c>
      <c r="O18" s="55">
        <v>66</v>
      </c>
      <c r="P18" s="55">
        <v>66</v>
      </c>
    </row>
    <row r="19" spans="1:16" ht="15" customHeight="1" x14ac:dyDescent="0.25">
      <c r="A19" s="133"/>
      <c r="B19" s="137"/>
      <c r="C19" s="84" t="s">
        <v>88</v>
      </c>
      <c r="D19" s="54"/>
      <c r="E19" s="55">
        <v>50</v>
      </c>
      <c r="F19" s="55">
        <v>50</v>
      </c>
      <c r="G19" s="55">
        <v>50</v>
      </c>
      <c r="H19" s="55">
        <v>50</v>
      </c>
      <c r="I19" s="55">
        <v>50</v>
      </c>
      <c r="J19" s="55">
        <v>50</v>
      </c>
      <c r="K19" s="55">
        <v>50</v>
      </c>
      <c r="L19" s="55">
        <v>50</v>
      </c>
      <c r="M19" s="55">
        <v>50</v>
      </c>
      <c r="N19" s="55">
        <v>50</v>
      </c>
      <c r="O19" s="55">
        <v>50</v>
      </c>
      <c r="P19" s="55">
        <v>50</v>
      </c>
    </row>
    <row r="20" spans="1:16" ht="15" customHeight="1" x14ac:dyDescent="0.25">
      <c r="A20" s="133"/>
      <c r="B20" s="137"/>
      <c r="C20" s="84" t="s">
        <v>77</v>
      </c>
      <c r="D20" s="54"/>
      <c r="E20" s="55">
        <v>44</v>
      </c>
      <c r="F20" s="55">
        <v>44</v>
      </c>
      <c r="G20" s="55">
        <v>44</v>
      </c>
      <c r="H20" s="55">
        <v>44</v>
      </c>
      <c r="I20" s="55">
        <v>44</v>
      </c>
      <c r="J20" s="55">
        <v>44</v>
      </c>
      <c r="K20" s="55">
        <v>44</v>
      </c>
      <c r="L20" s="55">
        <v>44</v>
      </c>
      <c r="M20" s="55">
        <v>44</v>
      </c>
      <c r="N20" s="55">
        <v>44</v>
      </c>
      <c r="O20" s="55">
        <v>44</v>
      </c>
      <c r="P20" s="55">
        <v>44</v>
      </c>
    </row>
    <row r="21" spans="1:16" ht="15" customHeight="1" x14ac:dyDescent="0.25">
      <c r="A21" s="133"/>
      <c r="B21" s="137"/>
      <c r="C21" s="84" t="s">
        <v>96</v>
      </c>
      <c r="D21" s="54" t="str">
        <f t="shared" ref="D21:D26" si="0">LEFT(C21,FIND("-",C21,1)-1)</f>
        <v>18T4</v>
      </c>
      <c r="E21" s="55">
        <v>18</v>
      </c>
      <c r="F21" s="55">
        <v>18</v>
      </c>
      <c r="G21" s="55">
        <v>18</v>
      </c>
      <c r="H21" s="55">
        <v>18</v>
      </c>
      <c r="I21" s="55">
        <v>18</v>
      </c>
      <c r="J21" s="55">
        <v>18</v>
      </c>
      <c r="K21" s="55">
        <v>18</v>
      </c>
      <c r="L21" s="55">
        <v>18</v>
      </c>
      <c r="M21" s="55">
        <v>18</v>
      </c>
      <c r="N21" s="55">
        <v>18</v>
      </c>
      <c r="O21" s="55">
        <v>18</v>
      </c>
      <c r="P21" s="55">
        <v>18</v>
      </c>
    </row>
    <row r="22" spans="1:16" ht="15" customHeight="1" x14ac:dyDescent="0.25">
      <c r="A22" s="133"/>
      <c r="B22" s="138"/>
      <c r="C22" s="84" t="s">
        <v>106</v>
      </c>
      <c r="D22" s="54" t="str">
        <f t="shared" si="0"/>
        <v>18C1</v>
      </c>
      <c r="E22" s="55">
        <v>45</v>
      </c>
      <c r="F22" s="55">
        <v>45</v>
      </c>
      <c r="G22" s="55">
        <v>45</v>
      </c>
      <c r="H22" s="55">
        <v>45</v>
      </c>
      <c r="I22" s="55">
        <v>45</v>
      </c>
      <c r="J22" s="55">
        <v>45</v>
      </c>
      <c r="K22" s="55">
        <v>45</v>
      </c>
      <c r="L22" s="55">
        <v>45</v>
      </c>
      <c r="M22" s="55">
        <v>45</v>
      </c>
      <c r="N22" s="55">
        <v>45</v>
      </c>
      <c r="O22" s="55">
        <v>45</v>
      </c>
      <c r="P22" s="55">
        <v>45</v>
      </c>
    </row>
    <row r="23" spans="1:16" ht="15" customHeight="1" x14ac:dyDescent="0.25">
      <c r="A23" s="133"/>
      <c r="B23" s="138"/>
      <c r="C23" s="84" t="s">
        <v>173</v>
      </c>
      <c r="D23" s="54" t="str">
        <f t="shared" si="0"/>
        <v>18C1</v>
      </c>
      <c r="E23" s="55">
        <v>50</v>
      </c>
      <c r="F23" s="55">
        <v>50</v>
      </c>
      <c r="G23" s="55">
        <v>50</v>
      </c>
      <c r="H23" s="55">
        <v>50</v>
      </c>
      <c r="I23" s="55">
        <v>50</v>
      </c>
      <c r="J23" s="55">
        <v>50</v>
      </c>
      <c r="K23" s="55">
        <v>50</v>
      </c>
      <c r="L23" s="55">
        <v>50</v>
      </c>
      <c r="M23" s="55">
        <v>50</v>
      </c>
      <c r="N23" s="55">
        <v>50</v>
      </c>
      <c r="O23" s="55">
        <v>50</v>
      </c>
      <c r="P23" s="55">
        <v>50</v>
      </c>
    </row>
    <row r="24" spans="1:16" ht="15" customHeight="1" x14ac:dyDescent="0.25">
      <c r="A24" s="133"/>
      <c r="B24" s="138"/>
      <c r="C24" s="84" t="s">
        <v>107</v>
      </c>
      <c r="D24" s="54" t="str">
        <f t="shared" si="0"/>
        <v>18C1</v>
      </c>
      <c r="E24" s="55">
        <v>70</v>
      </c>
      <c r="F24" s="55">
        <v>70</v>
      </c>
      <c r="G24" s="55">
        <v>70</v>
      </c>
      <c r="H24" s="55">
        <v>70</v>
      </c>
      <c r="I24" s="55">
        <v>70</v>
      </c>
      <c r="J24" s="55">
        <v>70</v>
      </c>
      <c r="K24" s="55">
        <v>70</v>
      </c>
      <c r="L24" s="55">
        <v>70</v>
      </c>
      <c r="M24" s="55">
        <v>70</v>
      </c>
      <c r="N24" s="55">
        <v>70</v>
      </c>
      <c r="O24" s="55">
        <v>70</v>
      </c>
      <c r="P24" s="55">
        <v>70</v>
      </c>
    </row>
    <row r="25" spans="1:16" ht="15" customHeight="1" x14ac:dyDescent="0.25">
      <c r="A25" s="133"/>
      <c r="B25" s="138"/>
      <c r="C25" s="84" t="s">
        <v>531</v>
      </c>
      <c r="D25" s="54" t="e">
        <f t="shared" si="0"/>
        <v>#VALUE!</v>
      </c>
      <c r="E25" s="55">
        <v>0</v>
      </c>
      <c r="F25" s="55">
        <v>0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160</v>
      </c>
      <c r="M25" s="55">
        <v>160</v>
      </c>
      <c r="N25" s="55">
        <v>160</v>
      </c>
      <c r="O25" s="55">
        <v>160</v>
      </c>
      <c r="P25" s="55">
        <v>160</v>
      </c>
    </row>
    <row r="26" spans="1:16" ht="15" customHeight="1" x14ac:dyDescent="0.25">
      <c r="A26" s="133"/>
      <c r="B26" s="138"/>
      <c r="C26" s="83" t="s">
        <v>532</v>
      </c>
      <c r="D26" s="57" t="e">
        <f t="shared" si="0"/>
        <v>#VALUE!</v>
      </c>
      <c r="E26" s="58">
        <v>0</v>
      </c>
      <c r="F26" s="58">
        <v>0</v>
      </c>
      <c r="G26" s="58">
        <v>0</v>
      </c>
      <c r="H26" s="58">
        <v>0</v>
      </c>
      <c r="I26" s="58">
        <v>0</v>
      </c>
      <c r="J26" s="58">
        <v>0</v>
      </c>
      <c r="K26" s="58">
        <v>0</v>
      </c>
      <c r="L26" s="58">
        <v>340</v>
      </c>
      <c r="M26" s="58">
        <v>340</v>
      </c>
      <c r="N26" s="58">
        <v>340</v>
      </c>
      <c r="O26" s="58">
        <v>340</v>
      </c>
      <c r="P26" s="58">
        <v>340</v>
      </c>
    </row>
    <row r="27" spans="1:16" ht="15" customHeight="1" x14ac:dyDescent="0.25">
      <c r="A27" s="134"/>
      <c r="B27" s="139"/>
      <c r="C27" s="59" t="s">
        <v>468</v>
      </c>
      <c r="D27" s="52"/>
      <c r="E27" s="60">
        <f t="shared" ref="E27:P27" si="1">SUM(E9:E26)</f>
        <v>710</v>
      </c>
      <c r="F27" s="60">
        <f t="shared" si="1"/>
        <v>710</v>
      </c>
      <c r="G27" s="60">
        <f t="shared" si="1"/>
        <v>710</v>
      </c>
      <c r="H27" s="60">
        <f t="shared" si="1"/>
        <v>710</v>
      </c>
      <c r="I27" s="60">
        <f t="shared" si="1"/>
        <v>710</v>
      </c>
      <c r="J27" s="60">
        <f t="shared" si="1"/>
        <v>710</v>
      </c>
      <c r="K27" s="60">
        <f t="shared" si="1"/>
        <v>710</v>
      </c>
      <c r="L27" s="60">
        <f t="shared" si="1"/>
        <v>1210</v>
      </c>
      <c r="M27" s="60">
        <f t="shared" si="1"/>
        <v>1210</v>
      </c>
      <c r="N27" s="60">
        <f t="shared" si="1"/>
        <v>1098</v>
      </c>
      <c r="O27" s="60">
        <f t="shared" si="1"/>
        <v>1098</v>
      </c>
      <c r="P27" s="60">
        <f t="shared" si="1"/>
        <v>1098</v>
      </c>
    </row>
    <row r="28" spans="1:16" ht="15" customHeight="1" x14ac:dyDescent="0.25">
      <c r="A28" s="123">
        <v>2</v>
      </c>
      <c r="B28" s="120" t="s">
        <v>469</v>
      </c>
      <c r="C28" s="82" t="s">
        <v>185</v>
      </c>
      <c r="D28" s="52" t="str">
        <f>LEFT(C28,FIND("-",C28,1)-1)</f>
        <v>17T4</v>
      </c>
      <c r="E28" s="53">
        <v>85</v>
      </c>
      <c r="F28" s="53">
        <v>85</v>
      </c>
      <c r="G28" s="53">
        <v>85</v>
      </c>
      <c r="H28" s="53">
        <v>85</v>
      </c>
      <c r="I28" s="53">
        <v>85</v>
      </c>
      <c r="J28" s="53">
        <v>85</v>
      </c>
      <c r="K28" s="53">
        <v>85</v>
      </c>
      <c r="L28" s="53">
        <v>85</v>
      </c>
      <c r="M28" s="53">
        <v>85</v>
      </c>
      <c r="N28" s="53">
        <v>85</v>
      </c>
      <c r="O28" s="53">
        <v>85</v>
      </c>
      <c r="P28" s="53">
        <v>85</v>
      </c>
    </row>
    <row r="29" spans="1:16" ht="15" customHeight="1" x14ac:dyDescent="0.25">
      <c r="A29" s="124"/>
      <c r="B29" s="121"/>
      <c r="C29" s="84" t="s">
        <v>216</v>
      </c>
      <c r="D29" s="54"/>
      <c r="E29" s="55">
        <v>82</v>
      </c>
      <c r="F29" s="55">
        <v>82</v>
      </c>
      <c r="G29" s="55">
        <v>82</v>
      </c>
      <c r="H29" s="55">
        <v>82</v>
      </c>
      <c r="I29" s="55">
        <v>82</v>
      </c>
      <c r="J29" s="55">
        <v>82</v>
      </c>
      <c r="K29" s="55">
        <v>82</v>
      </c>
      <c r="L29" s="55">
        <v>82</v>
      </c>
      <c r="M29" s="55">
        <v>82</v>
      </c>
      <c r="N29" s="55">
        <v>41</v>
      </c>
      <c r="O29" s="55">
        <v>41</v>
      </c>
      <c r="P29" s="55">
        <v>41</v>
      </c>
    </row>
    <row r="30" spans="1:16" ht="15" customHeight="1" x14ac:dyDescent="0.25">
      <c r="A30" s="124"/>
      <c r="B30" s="127"/>
      <c r="C30" s="84" t="s">
        <v>86</v>
      </c>
      <c r="D30" s="54" t="str">
        <f>LEFT(C30,FIND("-",C30,1)-1)</f>
        <v>18T4</v>
      </c>
      <c r="E30" s="55">
        <v>58</v>
      </c>
      <c r="F30" s="55">
        <v>58</v>
      </c>
      <c r="G30" s="55">
        <v>58</v>
      </c>
      <c r="H30" s="55">
        <v>58</v>
      </c>
      <c r="I30" s="55">
        <v>58</v>
      </c>
      <c r="J30" s="55">
        <v>58</v>
      </c>
      <c r="K30" s="55">
        <v>58</v>
      </c>
      <c r="L30" s="55">
        <v>58</v>
      </c>
      <c r="M30" s="55">
        <v>58</v>
      </c>
      <c r="N30" s="55">
        <v>58</v>
      </c>
      <c r="O30" s="55">
        <v>58</v>
      </c>
      <c r="P30" s="55">
        <v>58</v>
      </c>
    </row>
    <row r="31" spans="1:16" ht="15" customHeight="1" x14ac:dyDescent="0.25">
      <c r="A31" s="124"/>
      <c r="B31" s="127"/>
      <c r="C31" s="84" t="s">
        <v>71</v>
      </c>
      <c r="D31" s="54"/>
      <c r="E31" s="55">
        <v>57</v>
      </c>
      <c r="F31" s="55">
        <v>57</v>
      </c>
      <c r="G31" s="55">
        <v>57</v>
      </c>
      <c r="H31" s="55">
        <v>57</v>
      </c>
      <c r="I31" s="55">
        <v>57</v>
      </c>
      <c r="J31" s="55">
        <v>57</v>
      </c>
      <c r="K31" s="55">
        <v>57</v>
      </c>
      <c r="L31" s="55">
        <v>57</v>
      </c>
      <c r="M31" s="55">
        <v>57</v>
      </c>
      <c r="N31" s="55">
        <v>57</v>
      </c>
      <c r="O31" s="55">
        <v>57</v>
      </c>
      <c r="P31" s="55">
        <v>57</v>
      </c>
    </row>
    <row r="32" spans="1:16" ht="15" customHeight="1" x14ac:dyDescent="0.25">
      <c r="A32" s="124"/>
      <c r="B32" s="127"/>
      <c r="C32" s="84" t="s">
        <v>75</v>
      </c>
      <c r="D32" s="54"/>
      <c r="E32" s="55">
        <v>58</v>
      </c>
      <c r="F32" s="55">
        <v>58</v>
      </c>
      <c r="G32" s="55">
        <v>58</v>
      </c>
      <c r="H32" s="55">
        <v>58</v>
      </c>
      <c r="I32" s="55">
        <v>58</v>
      </c>
      <c r="J32" s="55">
        <v>58</v>
      </c>
      <c r="K32" s="55">
        <v>58</v>
      </c>
      <c r="L32" s="55">
        <v>58</v>
      </c>
      <c r="M32" s="55">
        <v>58</v>
      </c>
      <c r="N32" s="55">
        <v>58</v>
      </c>
      <c r="O32" s="55">
        <v>58</v>
      </c>
      <c r="P32" s="55">
        <v>58</v>
      </c>
    </row>
    <row r="33" spans="1:16" ht="15" customHeight="1" x14ac:dyDescent="0.25">
      <c r="A33" s="124"/>
      <c r="B33" s="127"/>
      <c r="C33" s="84" t="s">
        <v>123</v>
      </c>
      <c r="D33" s="54"/>
      <c r="E33" s="55">
        <v>75</v>
      </c>
      <c r="F33" s="55">
        <v>75</v>
      </c>
      <c r="G33" s="55">
        <v>75</v>
      </c>
      <c r="H33" s="55">
        <v>75</v>
      </c>
      <c r="I33" s="55">
        <v>75</v>
      </c>
      <c r="J33" s="55">
        <v>75</v>
      </c>
      <c r="K33" s="55">
        <v>75</v>
      </c>
      <c r="L33" s="55">
        <v>75</v>
      </c>
      <c r="M33" s="55">
        <v>75</v>
      </c>
      <c r="N33" s="55">
        <v>75</v>
      </c>
      <c r="O33" s="55">
        <v>75</v>
      </c>
      <c r="P33" s="55">
        <v>75</v>
      </c>
    </row>
    <row r="34" spans="1:16" ht="15" customHeight="1" x14ac:dyDescent="0.25">
      <c r="A34" s="124"/>
      <c r="B34" s="127"/>
      <c r="C34" s="84" t="s">
        <v>531</v>
      </c>
      <c r="D34" s="54" t="e">
        <f>LEFT(C34,FIND("-",C34,1)-1)</f>
        <v>#VALUE!</v>
      </c>
      <c r="E34" s="55">
        <v>0</v>
      </c>
      <c r="F34" s="55">
        <v>0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120</v>
      </c>
      <c r="M34" s="55">
        <v>120</v>
      </c>
      <c r="N34" s="55">
        <v>120</v>
      </c>
      <c r="O34" s="55">
        <v>120</v>
      </c>
      <c r="P34" s="55">
        <v>120</v>
      </c>
    </row>
    <row r="35" spans="1:16" ht="15" customHeight="1" x14ac:dyDescent="0.25">
      <c r="A35" s="124"/>
      <c r="B35" s="127"/>
      <c r="C35" s="83" t="s">
        <v>532</v>
      </c>
      <c r="D35" s="57" t="e">
        <f>LEFT(C35,FIND("-",C35,1)-1)</f>
        <v>#VALUE!</v>
      </c>
      <c r="E35" s="58">
        <v>0</v>
      </c>
      <c r="F35" s="58">
        <v>0</v>
      </c>
      <c r="G35" s="58">
        <v>0</v>
      </c>
      <c r="H35" s="58">
        <v>0</v>
      </c>
      <c r="I35" s="58">
        <v>0</v>
      </c>
      <c r="J35" s="58">
        <v>0</v>
      </c>
      <c r="K35" s="58">
        <v>0</v>
      </c>
      <c r="L35" s="58">
        <v>200</v>
      </c>
      <c r="M35" s="58">
        <v>200</v>
      </c>
      <c r="N35" s="58">
        <v>200</v>
      </c>
      <c r="O35" s="58">
        <v>200</v>
      </c>
      <c r="P35" s="58">
        <v>200</v>
      </c>
    </row>
    <row r="36" spans="1:16" ht="15" customHeight="1" x14ac:dyDescent="0.25">
      <c r="A36" s="125"/>
      <c r="B36" s="128"/>
      <c r="C36" s="59" t="s">
        <v>468</v>
      </c>
      <c r="D36" s="61"/>
      <c r="E36" s="60">
        <f t="shared" ref="E36:P36" si="2">SUM(E28:E35)</f>
        <v>415</v>
      </c>
      <c r="F36" s="60">
        <f t="shared" si="2"/>
        <v>415</v>
      </c>
      <c r="G36" s="60">
        <f t="shared" si="2"/>
        <v>415</v>
      </c>
      <c r="H36" s="60">
        <f t="shared" si="2"/>
        <v>415</v>
      </c>
      <c r="I36" s="60">
        <f t="shared" si="2"/>
        <v>415</v>
      </c>
      <c r="J36" s="60">
        <f t="shared" si="2"/>
        <v>415</v>
      </c>
      <c r="K36" s="60">
        <f t="shared" si="2"/>
        <v>415</v>
      </c>
      <c r="L36" s="60">
        <f t="shared" si="2"/>
        <v>735</v>
      </c>
      <c r="M36" s="60">
        <f t="shared" si="2"/>
        <v>735</v>
      </c>
      <c r="N36" s="60">
        <f t="shared" si="2"/>
        <v>694</v>
      </c>
      <c r="O36" s="60">
        <f t="shared" si="2"/>
        <v>694</v>
      </c>
      <c r="P36" s="60">
        <f t="shared" si="2"/>
        <v>694</v>
      </c>
    </row>
    <row r="37" spans="1:16" ht="15.95" customHeight="1" x14ac:dyDescent="0.25">
      <c r="A37" s="123">
        <v>3</v>
      </c>
      <c r="B37" s="120" t="s">
        <v>535</v>
      </c>
      <c r="C37" s="82" t="s">
        <v>97</v>
      </c>
      <c r="D37" s="52" t="str">
        <f>LEFT(C37,FIND("-",C37,1)-1)</f>
        <v>18T4</v>
      </c>
      <c r="E37" s="53">
        <v>25</v>
      </c>
      <c r="F37" s="53">
        <v>25</v>
      </c>
      <c r="G37" s="53">
        <v>25</v>
      </c>
      <c r="H37" s="53">
        <v>25</v>
      </c>
      <c r="I37" s="53">
        <v>25</v>
      </c>
      <c r="J37" s="53">
        <v>25</v>
      </c>
      <c r="K37" s="53">
        <v>25</v>
      </c>
      <c r="L37" s="53">
        <v>25</v>
      </c>
      <c r="M37" s="53">
        <v>25</v>
      </c>
      <c r="N37" s="53">
        <v>25</v>
      </c>
      <c r="O37" s="53">
        <v>25</v>
      </c>
      <c r="P37" s="53">
        <v>25</v>
      </c>
    </row>
    <row r="38" spans="1:16" ht="15.95" customHeight="1" x14ac:dyDescent="0.25">
      <c r="A38" s="124"/>
      <c r="B38" s="121"/>
      <c r="C38" s="84" t="s">
        <v>148</v>
      </c>
      <c r="D38" s="54"/>
      <c r="E38" s="55">
        <v>63</v>
      </c>
      <c r="F38" s="55">
        <v>63</v>
      </c>
      <c r="G38" s="55">
        <v>63</v>
      </c>
      <c r="H38" s="55">
        <v>63</v>
      </c>
      <c r="I38" s="55">
        <v>63</v>
      </c>
      <c r="J38" s="55">
        <v>63</v>
      </c>
      <c r="K38" s="55">
        <v>63</v>
      </c>
      <c r="L38" s="55">
        <v>63</v>
      </c>
      <c r="M38" s="55">
        <v>63</v>
      </c>
      <c r="N38" s="55">
        <v>63</v>
      </c>
      <c r="O38" s="55">
        <v>63</v>
      </c>
      <c r="P38" s="55">
        <v>63</v>
      </c>
    </row>
    <row r="39" spans="1:16" ht="15.95" customHeight="1" x14ac:dyDescent="0.25">
      <c r="A39" s="124"/>
      <c r="B39" s="121"/>
      <c r="C39" s="84" t="s">
        <v>531</v>
      </c>
      <c r="D39" s="54" t="e">
        <f>LEFT(C39,FIND("-",C39,1)-1)</f>
        <v>#VALUE!</v>
      </c>
      <c r="E39" s="55">
        <v>0</v>
      </c>
      <c r="F39" s="55">
        <v>0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40</v>
      </c>
      <c r="M39" s="55">
        <v>40</v>
      </c>
      <c r="N39" s="55">
        <v>40</v>
      </c>
      <c r="O39" s="55">
        <v>40</v>
      </c>
      <c r="P39" s="55">
        <v>40</v>
      </c>
    </row>
    <row r="40" spans="1:16" ht="15.95" customHeight="1" x14ac:dyDescent="0.25">
      <c r="A40" s="124"/>
      <c r="B40" s="127"/>
      <c r="C40" s="83" t="s">
        <v>532</v>
      </c>
      <c r="D40" s="57" t="e">
        <f>LEFT(C40,FIND("-",C40,1)-1)</f>
        <v>#VALUE!</v>
      </c>
      <c r="E40" s="58">
        <v>0</v>
      </c>
      <c r="F40" s="58">
        <v>0</v>
      </c>
      <c r="G40" s="58">
        <v>0</v>
      </c>
      <c r="H40" s="58">
        <v>0</v>
      </c>
      <c r="I40" s="58">
        <v>0</v>
      </c>
      <c r="J40" s="58">
        <v>0</v>
      </c>
      <c r="K40" s="58">
        <v>0</v>
      </c>
      <c r="L40" s="58">
        <v>50</v>
      </c>
      <c r="M40" s="58">
        <v>50</v>
      </c>
      <c r="N40" s="58">
        <v>50</v>
      </c>
      <c r="O40" s="58">
        <v>50</v>
      </c>
      <c r="P40" s="58">
        <v>50</v>
      </c>
    </row>
    <row r="41" spans="1:16" ht="15.95" customHeight="1" x14ac:dyDescent="0.25">
      <c r="A41" s="125"/>
      <c r="B41" s="128"/>
      <c r="C41" s="59" t="s">
        <v>468</v>
      </c>
      <c r="D41" s="61"/>
      <c r="E41" s="60">
        <f t="shared" ref="E41:P41" si="3">SUM(E37:E40)</f>
        <v>88</v>
      </c>
      <c r="F41" s="60">
        <f t="shared" si="3"/>
        <v>88</v>
      </c>
      <c r="G41" s="60">
        <f t="shared" si="3"/>
        <v>88</v>
      </c>
      <c r="H41" s="60">
        <f t="shared" si="3"/>
        <v>88</v>
      </c>
      <c r="I41" s="60">
        <f t="shared" si="3"/>
        <v>88</v>
      </c>
      <c r="J41" s="60">
        <f t="shared" si="3"/>
        <v>88</v>
      </c>
      <c r="K41" s="60">
        <f t="shared" si="3"/>
        <v>88</v>
      </c>
      <c r="L41" s="60">
        <f t="shared" si="3"/>
        <v>178</v>
      </c>
      <c r="M41" s="60">
        <f t="shared" si="3"/>
        <v>178</v>
      </c>
      <c r="N41" s="60">
        <f t="shared" si="3"/>
        <v>178</v>
      </c>
      <c r="O41" s="60">
        <f t="shared" si="3"/>
        <v>178</v>
      </c>
      <c r="P41" s="60">
        <f t="shared" si="3"/>
        <v>178</v>
      </c>
    </row>
    <row r="42" spans="1:16" ht="15" customHeight="1" x14ac:dyDescent="0.25">
      <c r="A42" s="123">
        <v>4</v>
      </c>
      <c r="B42" s="120" t="s">
        <v>470</v>
      </c>
      <c r="C42" s="82" t="s">
        <v>414</v>
      </c>
      <c r="D42" s="52" t="str">
        <f t="shared" ref="D42:D51" si="4">LEFT(C42,FIND("-",C42,1)-1)</f>
        <v>13TC</v>
      </c>
      <c r="E42" s="53">
        <v>12</v>
      </c>
      <c r="F42" s="53">
        <v>12</v>
      </c>
      <c r="G42" s="53">
        <v>12</v>
      </c>
      <c r="H42" s="53">
        <v>12</v>
      </c>
      <c r="I42" s="53">
        <v>12</v>
      </c>
      <c r="J42" s="53">
        <v>12</v>
      </c>
      <c r="K42" s="53">
        <v>12</v>
      </c>
      <c r="L42" s="53">
        <v>12</v>
      </c>
      <c r="M42" s="53">
        <v>12</v>
      </c>
      <c r="N42" s="53">
        <v>0</v>
      </c>
      <c r="O42" s="53">
        <v>0</v>
      </c>
      <c r="P42" s="53">
        <v>0</v>
      </c>
    </row>
    <row r="43" spans="1:16" ht="15" customHeight="1" x14ac:dyDescent="0.25">
      <c r="A43" s="124"/>
      <c r="B43" s="121"/>
      <c r="C43" s="84" t="s">
        <v>423</v>
      </c>
      <c r="D43" s="54" t="str">
        <f t="shared" si="4"/>
        <v>13CÐ</v>
      </c>
      <c r="E43" s="55">
        <v>11</v>
      </c>
      <c r="F43" s="55">
        <v>11</v>
      </c>
      <c r="G43" s="55">
        <v>11</v>
      </c>
      <c r="H43" s="55">
        <v>11</v>
      </c>
      <c r="I43" s="55">
        <v>11</v>
      </c>
      <c r="J43" s="55">
        <v>11</v>
      </c>
      <c r="K43" s="55">
        <v>11</v>
      </c>
      <c r="L43" s="55">
        <v>11</v>
      </c>
      <c r="M43" s="55">
        <v>11</v>
      </c>
      <c r="N43" s="55">
        <v>11</v>
      </c>
      <c r="O43" s="55">
        <v>11</v>
      </c>
      <c r="P43" s="55">
        <v>11</v>
      </c>
    </row>
    <row r="44" spans="1:16" ht="15" customHeight="1" x14ac:dyDescent="0.25">
      <c r="A44" s="124"/>
      <c r="B44" s="121"/>
      <c r="C44" s="84" t="s">
        <v>425</v>
      </c>
      <c r="D44" s="54" t="str">
        <f t="shared" si="4"/>
        <v>13CÐ</v>
      </c>
      <c r="E44" s="55">
        <v>7</v>
      </c>
      <c r="F44" s="55">
        <v>7</v>
      </c>
      <c r="G44" s="55">
        <v>7</v>
      </c>
      <c r="H44" s="55">
        <v>7</v>
      </c>
      <c r="I44" s="55">
        <v>7</v>
      </c>
      <c r="J44" s="55">
        <v>7</v>
      </c>
      <c r="K44" s="55">
        <v>7</v>
      </c>
      <c r="L44" s="55">
        <v>7</v>
      </c>
      <c r="M44" s="55">
        <v>7</v>
      </c>
      <c r="N44" s="55">
        <v>7</v>
      </c>
      <c r="O44" s="55">
        <v>7</v>
      </c>
      <c r="P44" s="55">
        <v>7</v>
      </c>
    </row>
    <row r="45" spans="1:16" ht="15" customHeight="1" x14ac:dyDescent="0.25">
      <c r="A45" s="124"/>
      <c r="B45" s="121"/>
      <c r="C45" s="84" t="s">
        <v>394</v>
      </c>
      <c r="D45" s="54" t="e">
        <f t="shared" si="4"/>
        <v>#VALUE!</v>
      </c>
      <c r="E45" s="55">
        <v>7</v>
      </c>
      <c r="F45" s="55">
        <v>7</v>
      </c>
      <c r="G45" s="55">
        <v>7</v>
      </c>
      <c r="H45" s="55">
        <v>7</v>
      </c>
      <c r="I45" s="55">
        <v>7</v>
      </c>
      <c r="J45" s="55">
        <v>7</v>
      </c>
      <c r="K45" s="55">
        <v>7</v>
      </c>
      <c r="L45" s="55">
        <v>7</v>
      </c>
      <c r="M45" s="55">
        <v>7</v>
      </c>
      <c r="N45" s="55">
        <v>0</v>
      </c>
      <c r="O45" s="55">
        <v>0</v>
      </c>
      <c r="P45" s="55">
        <v>0</v>
      </c>
    </row>
    <row r="46" spans="1:16" ht="15" customHeight="1" x14ac:dyDescent="0.25">
      <c r="A46" s="124"/>
      <c r="B46" s="121"/>
      <c r="C46" s="84" t="s">
        <v>410</v>
      </c>
      <c r="D46" s="54" t="e">
        <f t="shared" si="4"/>
        <v>#VALUE!</v>
      </c>
      <c r="E46" s="55">
        <v>6</v>
      </c>
      <c r="F46" s="55">
        <v>6</v>
      </c>
      <c r="G46" s="55">
        <v>6</v>
      </c>
      <c r="H46" s="55">
        <v>6</v>
      </c>
      <c r="I46" s="55">
        <v>6</v>
      </c>
      <c r="J46" s="55">
        <v>6</v>
      </c>
      <c r="K46" s="55">
        <v>6</v>
      </c>
      <c r="L46" s="55">
        <v>6</v>
      </c>
      <c r="M46" s="55">
        <v>6</v>
      </c>
      <c r="N46" s="55">
        <v>6</v>
      </c>
      <c r="O46" s="55">
        <v>6</v>
      </c>
      <c r="P46" s="55">
        <v>6</v>
      </c>
    </row>
    <row r="47" spans="1:16" ht="15" customHeight="1" x14ac:dyDescent="0.25">
      <c r="A47" s="124"/>
      <c r="B47" s="121"/>
      <c r="C47" s="84" t="s">
        <v>411</v>
      </c>
      <c r="D47" s="54" t="e">
        <f t="shared" si="4"/>
        <v>#VALUE!</v>
      </c>
      <c r="E47" s="55">
        <v>7</v>
      </c>
      <c r="F47" s="55">
        <v>7</v>
      </c>
      <c r="G47" s="55">
        <v>7</v>
      </c>
      <c r="H47" s="55">
        <v>7</v>
      </c>
      <c r="I47" s="55">
        <v>7</v>
      </c>
      <c r="J47" s="55">
        <v>7</v>
      </c>
      <c r="K47" s="55">
        <v>7</v>
      </c>
      <c r="L47" s="55">
        <v>7</v>
      </c>
      <c r="M47" s="55">
        <v>7</v>
      </c>
      <c r="N47" s="55">
        <v>7</v>
      </c>
      <c r="O47" s="55">
        <v>7</v>
      </c>
      <c r="P47" s="55">
        <v>7</v>
      </c>
    </row>
    <row r="48" spans="1:16" ht="15" customHeight="1" x14ac:dyDescent="0.25">
      <c r="A48" s="124"/>
      <c r="B48" s="121"/>
      <c r="C48" s="84" t="s">
        <v>375</v>
      </c>
      <c r="D48" s="54" t="str">
        <f t="shared" si="4"/>
        <v>15TC</v>
      </c>
      <c r="E48" s="55">
        <v>7</v>
      </c>
      <c r="F48" s="55">
        <v>7</v>
      </c>
      <c r="G48" s="55">
        <v>7</v>
      </c>
      <c r="H48" s="55">
        <v>7</v>
      </c>
      <c r="I48" s="55">
        <v>7</v>
      </c>
      <c r="J48" s="55">
        <v>7</v>
      </c>
      <c r="K48" s="55">
        <v>7</v>
      </c>
      <c r="L48" s="55">
        <v>7</v>
      </c>
      <c r="M48" s="55">
        <v>7</v>
      </c>
      <c r="N48" s="55">
        <v>7</v>
      </c>
      <c r="O48" s="55">
        <v>7</v>
      </c>
      <c r="P48" s="55">
        <v>7</v>
      </c>
    </row>
    <row r="49" spans="1:16" ht="15" customHeight="1" x14ac:dyDescent="0.25">
      <c r="A49" s="124"/>
      <c r="B49" s="121"/>
      <c r="C49" s="84" t="s">
        <v>333</v>
      </c>
      <c r="D49" s="54" t="str">
        <f t="shared" si="4"/>
        <v>15TN</v>
      </c>
      <c r="E49" s="55">
        <v>3</v>
      </c>
      <c r="F49" s="55">
        <v>3</v>
      </c>
      <c r="G49" s="55">
        <v>3</v>
      </c>
      <c r="H49" s="55">
        <v>3</v>
      </c>
      <c r="I49" s="55">
        <v>3</v>
      </c>
      <c r="J49" s="55">
        <v>3</v>
      </c>
      <c r="K49" s="55">
        <v>3</v>
      </c>
      <c r="L49" s="55">
        <v>3</v>
      </c>
      <c r="M49" s="55">
        <v>3</v>
      </c>
      <c r="N49" s="55">
        <v>3</v>
      </c>
      <c r="O49" s="55">
        <v>3</v>
      </c>
      <c r="P49" s="55">
        <v>3</v>
      </c>
    </row>
    <row r="50" spans="1:16" ht="15" customHeight="1" x14ac:dyDescent="0.25">
      <c r="A50" s="124"/>
      <c r="B50" s="121"/>
      <c r="C50" s="84" t="s">
        <v>382</v>
      </c>
      <c r="D50" s="54" t="str">
        <f t="shared" si="4"/>
        <v>15TCN</v>
      </c>
      <c r="E50" s="55">
        <v>41</v>
      </c>
      <c r="F50" s="55">
        <v>41</v>
      </c>
      <c r="G50" s="55">
        <v>41</v>
      </c>
      <c r="H50" s="55">
        <v>41</v>
      </c>
      <c r="I50" s="55">
        <v>41</v>
      </c>
      <c r="J50" s="55">
        <v>41</v>
      </c>
      <c r="K50" s="55">
        <v>41</v>
      </c>
      <c r="L50" s="55">
        <v>41</v>
      </c>
      <c r="M50" s="55">
        <v>41</v>
      </c>
      <c r="N50" s="55">
        <v>41</v>
      </c>
      <c r="O50" s="55">
        <v>41</v>
      </c>
      <c r="P50" s="55">
        <v>41</v>
      </c>
    </row>
    <row r="51" spans="1:16" ht="15" customHeight="1" x14ac:dyDescent="0.25">
      <c r="A51" s="124"/>
      <c r="B51" s="121"/>
      <c r="C51" s="84" t="s">
        <v>361</v>
      </c>
      <c r="D51" s="54" t="str">
        <f t="shared" si="4"/>
        <v>15CĐ</v>
      </c>
      <c r="E51" s="55">
        <v>44</v>
      </c>
      <c r="F51" s="55">
        <v>44</v>
      </c>
      <c r="G51" s="55">
        <v>44</v>
      </c>
      <c r="H51" s="55">
        <v>44</v>
      </c>
      <c r="I51" s="55">
        <v>44</v>
      </c>
      <c r="J51" s="55">
        <v>44</v>
      </c>
      <c r="K51" s="55">
        <v>44</v>
      </c>
      <c r="L51" s="55">
        <v>44</v>
      </c>
      <c r="M51" s="55">
        <v>44</v>
      </c>
      <c r="N51" s="55">
        <v>44</v>
      </c>
      <c r="O51" s="55">
        <v>44</v>
      </c>
      <c r="P51" s="55">
        <v>44</v>
      </c>
    </row>
    <row r="52" spans="1:16" ht="15" customHeight="1" x14ac:dyDescent="0.25">
      <c r="A52" s="124"/>
      <c r="B52" s="121"/>
      <c r="C52" s="84" t="s">
        <v>363</v>
      </c>
      <c r="D52" s="54"/>
      <c r="E52" s="55">
        <v>46</v>
      </c>
      <c r="F52" s="55">
        <v>46</v>
      </c>
      <c r="G52" s="55">
        <v>46</v>
      </c>
      <c r="H52" s="55">
        <v>46</v>
      </c>
      <c r="I52" s="55">
        <v>46</v>
      </c>
      <c r="J52" s="55">
        <v>46</v>
      </c>
      <c r="K52" s="55">
        <v>46</v>
      </c>
      <c r="L52" s="55">
        <v>46</v>
      </c>
      <c r="M52" s="55">
        <v>46</v>
      </c>
      <c r="N52" s="55">
        <v>46</v>
      </c>
      <c r="O52" s="55">
        <v>46</v>
      </c>
      <c r="P52" s="55">
        <v>46</v>
      </c>
    </row>
    <row r="53" spans="1:16" ht="15" customHeight="1" x14ac:dyDescent="0.25">
      <c r="A53" s="124"/>
      <c r="B53" s="121"/>
      <c r="C53" s="84" t="s">
        <v>360</v>
      </c>
      <c r="D53" s="54"/>
      <c r="E53" s="55">
        <v>25</v>
      </c>
      <c r="F53" s="55">
        <v>25</v>
      </c>
      <c r="G53" s="55">
        <v>25</v>
      </c>
      <c r="H53" s="55">
        <v>25</v>
      </c>
      <c r="I53" s="55">
        <v>25</v>
      </c>
      <c r="J53" s="55">
        <v>25</v>
      </c>
      <c r="K53" s="55">
        <v>25</v>
      </c>
      <c r="L53" s="55">
        <v>25</v>
      </c>
      <c r="M53" s="55">
        <v>25</v>
      </c>
      <c r="N53" s="55">
        <v>25</v>
      </c>
      <c r="O53" s="55">
        <v>25</v>
      </c>
      <c r="P53" s="55">
        <v>25</v>
      </c>
    </row>
    <row r="54" spans="1:16" ht="15" customHeight="1" x14ac:dyDescent="0.25">
      <c r="A54" s="124"/>
      <c r="B54" s="121"/>
      <c r="C54" s="84" t="s">
        <v>317</v>
      </c>
      <c r="D54" s="54" t="str">
        <f>LEFT(C54,FIND("-",C54,1)-1)</f>
        <v>16TC</v>
      </c>
      <c r="E54" s="55">
        <v>32</v>
      </c>
      <c r="F54" s="55">
        <v>32</v>
      </c>
      <c r="G54" s="55">
        <v>32</v>
      </c>
      <c r="H54" s="55">
        <v>32</v>
      </c>
      <c r="I54" s="55">
        <v>32</v>
      </c>
      <c r="J54" s="55">
        <v>32</v>
      </c>
      <c r="K54" s="55">
        <v>32</v>
      </c>
      <c r="L54" s="55">
        <v>32</v>
      </c>
      <c r="M54" s="55">
        <v>32</v>
      </c>
      <c r="N54" s="55">
        <v>16</v>
      </c>
      <c r="O54" s="55">
        <v>16</v>
      </c>
      <c r="P54" s="55">
        <v>16</v>
      </c>
    </row>
    <row r="55" spans="1:16" ht="15" customHeight="1" x14ac:dyDescent="0.25">
      <c r="A55" s="124"/>
      <c r="B55" s="121"/>
      <c r="C55" s="84" t="s">
        <v>274</v>
      </c>
      <c r="D55" s="54" t="str">
        <f>LEFT(C55,FIND("-",C55,1)-1)</f>
        <v>16TCT</v>
      </c>
      <c r="E55" s="55">
        <v>20</v>
      </c>
      <c r="F55" s="55">
        <v>20</v>
      </c>
      <c r="G55" s="55">
        <v>20</v>
      </c>
      <c r="H55" s="55">
        <v>20</v>
      </c>
      <c r="I55" s="55">
        <v>20</v>
      </c>
      <c r="J55" s="55">
        <v>20</v>
      </c>
      <c r="K55" s="55">
        <v>20</v>
      </c>
      <c r="L55" s="55">
        <v>20</v>
      </c>
      <c r="M55" s="55">
        <v>20</v>
      </c>
      <c r="N55" s="55">
        <v>10</v>
      </c>
      <c r="O55" s="55">
        <v>10</v>
      </c>
      <c r="P55" s="55">
        <v>10</v>
      </c>
    </row>
    <row r="56" spans="1:16" ht="15" customHeight="1" x14ac:dyDescent="0.25">
      <c r="A56" s="124"/>
      <c r="B56" s="121"/>
      <c r="C56" s="84" t="s">
        <v>319</v>
      </c>
      <c r="D56" s="54" t="str">
        <f>LEFT(C56,FIND("-",C56,1)-1)</f>
        <v>16TCN</v>
      </c>
      <c r="E56" s="55">
        <v>68</v>
      </c>
      <c r="F56" s="55">
        <v>68</v>
      </c>
      <c r="G56" s="55">
        <v>68</v>
      </c>
      <c r="H56" s="55">
        <v>68</v>
      </c>
      <c r="I56" s="55">
        <v>68</v>
      </c>
      <c r="J56" s="55">
        <v>68</v>
      </c>
      <c r="K56" s="55">
        <v>68</v>
      </c>
      <c r="L56" s="55">
        <v>68</v>
      </c>
      <c r="M56" s="55">
        <v>68</v>
      </c>
      <c r="N56" s="55">
        <v>34</v>
      </c>
      <c r="O56" s="55">
        <v>34</v>
      </c>
      <c r="P56" s="55">
        <v>34</v>
      </c>
    </row>
    <row r="57" spans="1:16" ht="15" customHeight="1" x14ac:dyDescent="0.25">
      <c r="A57" s="124"/>
      <c r="B57" s="121"/>
      <c r="C57" s="84" t="s">
        <v>309</v>
      </c>
      <c r="D57" s="54"/>
      <c r="E57" s="55">
        <v>64</v>
      </c>
      <c r="F57" s="55">
        <v>64</v>
      </c>
      <c r="G57" s="55">
        <v>64</v>
      </c>
      <c r="H57" s="55">
        <v>64</v>
      </c>
      <c r="I57" s="55">
        <v>64</v>
      </c>
      <c r="J57" s="55">
        <v>64</v>
      </c>
      <c r="K57" s="55">
        <v>64</v>
      </c>
      <c r="L57" s="55">
        <v>64</v>
      </c>
      <c r="M57" s="55">
        <v>64</v>
      </c>
      <c r="N57" s="55">
        <v>32</v>
      </c>
      <c r="O57" s="55">
        <v>32</v>
      </c>
      <c r="P57" s="55">
        <v>32</v>
      </c>
    </row>
    <row r="58" spans="1:16" ht="15" customHeight="1" x14ac:dyDescent="0.25">
      <c r="A58" s="124"/>
      <c r="B58" s="121"/>
      <c r="C58" s="84" t="s">
        <v>311</v>
      </c>
      <c r="D58" s="54"/>
      <c r="E58" s="55">
        <v>37</v>
      </c>
      <c r="F58" s="55">
        <v>37</v>
      </c>
      <c r="G58" s="55">
        <v>37</v>
      </c>
      <c r="H58" s="55">
        <v>37</v>
      </c>
      <c r="I58" s="55">
        <v>37</v>
      </c>
      <c r="J58" s="55">
        <v>37</v>
      </c>
      <c r="K58" s="55">
        <v>37</v>
      </c>
      <c r="L58" s="55">
        <v>37</v>
      </c>
      <c r="M58" s="55">
        <v>37</v>
      </c>
      <c r="N58" s="55">
        <v>19</v>
      </c>
      <c r="O58" s="55">
        <v>19</v>
      </c>
      <c r="P58" s="55">
        <v>19</v>
      </c>
    </row>
    <row r="59" spans="1:16" ht="15" customHeight="1" x14ac:dyDescent="0.25">
      <c r="A59" s="124"/>
      <c r="B59" s="121"/>
      <c r="C59" s="84" t="s">
        <v>312</v>
      </c>
      <c r="D59" s="54"/>
      <c r="E59" s="55">
        <v>38</v>
      </c>
      <c r="F59" s="55">
        <v>38</v>
      </c>
      <c r="G59" s="55">
        <v>38</v>
      </c>
      <c r="H59" s="55">
        <v>38</v>
      </c>
      <c r="I59" s="55">
        <v>38</v>
      </c>
      <c r="J59" s="55">
        <v>38</v>
      </c>
      <c r="K59" s="55">
        <v>38</v>
      </c>
      <c r="L59" s="55">
        <v>38</v>
      </c>
      <c r="M59" s="55">
        <v>38</v>
      </c>
      <c r="N59" s="55">
        <v>19</v>
      </c>
      <c r="O59" s="55">
        <v>19</v>
      </c>
      <c r="P59" s="55">
        <v>19</v>
      </c>
    </row>
    <row r="60" spans="1:16" ht="15" customHeight="1" x14ac:dyDescent="0.25">
      <c r="A60" s="124"/>
      <c r="B60" s="121"/>
      <c r="C60" s="84" t="s">
        <v>310</v>
      </c>
      <c r="D60" s="54"/>
      <c r="E60" s="55">
        <v>57</v>
      </c>
      <c r="F60" s="55">
        <v>57</v>
      </c>
      <c r="G60" s="55">
        <v>57</v>
      </c>
      <c r="H60" s="55">
        <v>57</v>
      </c>
      <c r="I60" s="55">
        <v>57</v>
      </c>
      <c r="J60" s="55">
        <v>57</v>
      </c>
      <c r="K60" s="55">
        <v>57</v>
      </c>
      <c r="L60" s="55">
        <v>57</v>
      </c>
      <c r="M60" s="55">
        <v>57</v>
      </c>
      <c r="N60" s="55">
        <v>28</v>
      </c>
      <c r="O60" s="55">
        <v>28</v>
      </c>
      <c r="P60" s="55">
        <v>28</v>
      </c>
    </row>
    <row r="61" spans="1:16" ht="15" customHeight="1" x14ac:dyDescent="0.25">
      <c r="A61" s="124"/>
      <c r="B61" s="121"/>
      <c r="C61" s="84" t="s">
        <v>268</v>
      </c>
      <c r="D61" s="54" t="str">
        <f>LEFT(C61,FIND("-",C61,1)-1)</f>
        <v>16CĐ</v>
      </c>
      <c r="E61" s="55">
        <v>3</v>
      </c>
      <c r="F61" s="55">
        <v>3</v>
      </c>
      <c r="G61" s="55">
        <v>3</v>
      </c>
      <c r="H61" s="55">
        <v>3</v>
      </c>
      <c r="I61" s="55">
        <v>3</v>
      </c>
      <c r="J61" s="55">
        <v>3</v>
      </c>
      <c r="K61" s="55">
        <v>3</v>
      </c>
      <c r="L61" s="55">
        <v>3</v>
      </c>
      <c r="M61" s="55">
        <v>3</v>
      </c>
      <c r="N61" s="55">
        <v>0</v>
      </c>
      <c r="O61" s="55">
        <v>0</v>
      </c>
      <c r="P61" s="55">
        <v>0</v>
      </c>
    </row>
    <row r="62" spans="1:16" ht="15" customHeight="1" x14ac:dyDescent="0.25">
      <c r="A62" s="124"/>
      <c r="B62" s="121"/>
      <c r="C62" s="84" t="s">
        <v>202</v>
      </c>
      <c r="D62" s="54" t="str">
        <f>LEFT(C62,FIND("-",C62,1)-1)</f>
        <v>17T2</v>
      </c>
      <c r="E62" s="55">
        <v>41</v>
      </c>
      <c r="F62" s="55">
        <v>41</v>
      </c>
      <c r="G62" s="55">
        <v>41</v>
      </c>
      <c r="H62" s="55">
        <v>41</v>
      </c>
      <c r="I62" s="55">
        <v>41</v>
      </c>
      <c r="J62" s="55">
        <v>41</v>
      </c>
      <c r="K62" s="55">
        <v>41</v>
      </c>
      <c r="L62" s="55">
        <v>41</v>
      </c>
      <c r="M62" s="55">
        <v>41</v>
      </c>
      <c r="N62" s="55">
        <v>21</v>
      </c>
      <c r="O62" s="55">
        <v>21</v>
      </c>
      <c r="P62" s="55">
        <v>21</v>
      </c>
    </row>
    <row r="63" spans="1:16" ht="15" customHeight="1" x14ac:dyDescent="0.25">
      <c r="A63" s="124"/>
      <c r="B63" s="121"/>
      <c r="C63" s="84" t="s">
        <v>182</v>
      </c>
      <c r="D63" s="54" t="str">
        <f>LEFT(C63,FIND("-",C63,1)-1)</f>
        <v>17T4</v>
      </c>
      <c r="E63" s="55">
        <v>54</v>
      </c>
      <c r="F63" s="55">
        <v>54</v>
      </c>
      <c r="G63" s="55">
        <v>54</v>
      </c>
      <c r="H63" s="55">
        <v>54</v>
      </c>
      <c r="I63" s="55">
        <v>54</v>
      </c>
      <c r="J63" s="55">
        <v>54</v>
      </c>
      <c r="K63" s="55">
        <v>54</v>
      </c>
      <c r="L63" s="55">
        <v>54</v>
      </c>
      <c r="M63" s="55">
        <v>54</v>
      </c>
      <c r="N63" s="55">
        <v>54</v>
      </c>
      <c r="O63" s="55">
        <v>54</v>
      </c>
      <c r="P63" s="55">
        <v>54</v>
      </c>
    </row>
    <row r="64" spans="1:16" ht="15" customHeight="1" x14ac:dyDescent="0.25">
      <c r="A64" s="124"/>
      <c r="B64" s="121"/>
      <c r="C64" s="84" t="s">
        <v>181</v>
      </c>
      <c r="D64" s="54" t="str">
        <f>LEFT(C64,FIND("-",C64,1)-1)</f>
        <v>17T4</v>
      </c>
      <c r="E64" s="55">
        <v>29</v>
      </c>
      <c r="F64" s="55">
        <v>29</v>
      </c>
      <c r="G64" s="55">
        <v>29</v>
      </c>
      <c r="H64" s="55">
        <v>29</v>
      </c>
      <c r="I64" s="55">
        <v>29</v>
      </c>
      <c r="J64" s="55">
        <v>29</v>
      </c>
      <c r="K64" s="55">
        <v>29</v>
      </c>
      <c r="L64" s="55">
        <v>29</v>
      </c>
      <c r="M64" s="55">
        <v>29</v>
      </c>
      <c r="N64" s="55">
        <v>29</v>
      </c>
      <c r="O64" s="55">
        <v>29</v>
      </c>
      <c r="P64" s="55">
        <v>29</v>
      </c>
    </row>
    <row r="65" spans="1:16" ht="15" customHeight="1" x14ac:dyDescent="0.25">
      <c r="A65" s="124"/>
      <c r="B65" s="121"/>
      <c r="C65" s="84" t="s">
        <v>196</v>
      </c>
      <c r="D65" s="54" t="str">
        <f>LEFT(C65,FIND("-",C65,1)-1)</f>
        <v>17T4</v>
      </c>
      <c r="E65" s="55">
        <v>77</v>
      </c>
      <c r="F65" s="55">
        <v>77</v>
      </c>
      <c r="G65" s="55">
        <v>77</v>
      </c>
      <c r="H65" s="55">
        <v>77</v>
      </c>
      <c r="I65" s="55">
        <v>77</v>
      </c>
      <c r="J65" s="55">
        <v>77</v>
      </c>
      <c r="K65" s="55">
        <v>77</v>
      </c>
      <c r="L65" s="55">
        <v>77</v>
      </c>
      <c r="M65" s="55">
        <v>77</v>
      </c>
      <c r="N65" s="55">
        <v>77</v>
      </c>
      <c r="O65" s="55">
        <v>77</v>
      </c>
      <c r="P65" s="55">
        <v>77</v>
      </c>
    </row>
    <row r="66" spans="1:16" ht="15" customHeight="1" x14ac:dyDescent="0.25">
      <c r="A66" s="124"/>
      <c r="B66" s="121"/>
      <c r="C66" s="84" t="s">
        <v>183</v>
      </c>
      <c r="D66" s="54" t="s">
        <v>471</v>
      </c>
      <c r="E66" s="55">
        <v>70</v>
      </c>
      <c r="F66" s="55">
        <v>70</v>
      </c>
      <c r="G66" s="55">
        <v>70</v>
      </c>
      <c r="H66" s="55">
        <v>70</v>
      </c>
      <c r="I66" s="55">
        <v>70</v>
      </c>
      <c r="J66" s="55">
        <v>70</v>
      </c>
      <c r="K66" s="55">
        <v>70</v>
      </c>
      <c r="L66" s="55">
        <v>70</v>
      </c>
      <c r="M66" s="55">
        <v>70</v>
      </c>
      <c r="N66" s="55">
        <v>70</v>
      </c>
      <c r="O66" s="55">
        <v>70</v>
      </c>
      <c r="P66" s="55">
        <v>70</v>
      </c>
    </row>
    <row r="67" spans="1:16" ht="15" customHeight="1" x14ac:dyDescent="0.25">
      <c r="A67" s="124"/>
      <c r="B67" s="121"/>
      <c r="C67" s="84" t="s">
        <v>184</v>
      </c>
      <c r="D67" s="54" t="str">
        <f>LEFT(C67,FIND("-",C67,1)-1)</f>
        <v>17T4</v>
      </c>
      <c r="E67" s="55">
        <v>87</v>
      </c>
      <c r="F67" s="55">
        <v>87</v>
      </c>
      <c r="G67" s="55">
        <v>87</v>
      </c>
      <c r="H67" s="55">
        <v>87</v>
      </c>
      <c r="I67" s="55">
        <v>87</v>
      </c>
      <c r="J67" s="55">
        <v>87</v>
      </c>
      <c r="K67" s="55">
        <v>87</v>
      </c>
      <c r="L67" s="55">
        <v>87</v>
      </c>
      <c r="M67" s="55">
        <v>87</v>
      </c>
      <c r="N67" s="55">
        <v>87</v>
      </c>
      <c r="O67" s="55">
        <v>87</v>
      </c>
      <c r="P67" s="55">
        <v>87</v>
      </c>
    </row>
    <row r="68" spans="1:16" ht="15" customHeight="1" x14ac:dyDescent="0.25">
      <c r="A68" s="124"/>
      <c r="B68" s="121"/>
      <c r="C68" s="84" t="s">
        <v>214</v>
      </c>
      <c r="D68" s="54"/>
      <c r="E68" s="55">
        <v>22</v>
      </c>
      <c r="F68" s="55">
        <v>22</v>
      </c>
      <c r="G68" s="55">
        <v>22</v>
      </c>
      <c r="H68" s="55">
        <v>22</v>
      </c>
      <c r="I68" s="55">
        <v>22</v>
      </c>
      <c r="J68" s="55">
        <v>22</v>
      </c>
      <c r="K68" s="55">
        <v>22</v>
      </c>
      <c r="L68" s="55">
        <v>22</v>
      </c>
      <c r="M68" s="55">
        <v>22</v>
      </c>
      <c r="N68" s="55">
        <v>11</v>
      </c>
      <c r="O68" s="55">
        <v>11</v>
      </c>
      <c r="P68" s="55">
        <v>11</v>
      </c>
    </row>
    <row r="69" spans="1:16" ht="15" customHeight="1" x14ac:dyDescent="0.25">
      <c r="A69" s="124"/>
      <c r="B69" s="121"/>
      <c r="C69" s="84" t="s">
        <v>212</v>
      </c>
      <c r="D69" s="54"/>
      <c r="E69" s="55">
        <v>41</v>
      </c>
      <c r="F69" s="55">
        <v>41</v>
      </c>
      <c r="G69" s="55">
        <v>41</v>
      </c>
      <c r="H69" s="55">
        <v>41</v>
      </c>
      <c r="I69" s="55">
        <v>41</v>
      </c>
      <c r="J69" s="55">
        <v>41</v>
      </c>
      <c r="K69" s="55">
        <v>41</v>
      </c>
      <c r="L69" s="55">
        <v>41</v>
      </c>
      <c r="M69" s="55">
        <v>41</v>
      </c>
      <c r="N69" s="55">
        <v>21</v>
      </c>
      <c r="O69" s="55">
        <v>21</v>
      </c>
      <c r="P69" s="55">
        <v>21</v>
      </c>
    </row>
    <row r="70" spans="1:16" ht="15" customHeight="1" x14ac:dyDescent="0.25">
      <c r="A70" s="125"/>
      <c r="B70" s="122"/>
      <c r="C70" s="83" t="s">
        <v>256</v>
      </c>
      <c r="D70" s="57"/>
      <c r="E70" s="58">
        <v>34</v>
      </c>
      <c r="F70" s="58">
        <v>34</v>
      </c>
      <c r="G70" s="58">
        <v>34</v>
      </c>
      <c r="H70" s="58">
        <v>34</v>
      </c>
      <c r="I70" s="58">
        <v>34</v>
      </c>
      <c r="J70" s="58">
        <v>34</v>
      </c>
      <c r="K70" s="58">
        <v>34</v>
      </c>
      <c r="L70" s="58">
        <v>34</v>
      </c>
      <c r="M70" s="58">
        <v>34</v>
      </c>
      <c r="N70" s="58">
        <v>17</v>
      </c>
      <c r="O70" s="58">
        <v>17</v>
      </c>
      <c r="P70" s="58">
        <v>17</v>
      </c>
    </row>
    <row r="71" spans="1:16" ht="15" customHeight="1" x14ac:dyDescent="0.25">
      <c r="A71" s="123">
        <v>4</v>
      </c>
      <c r="B71" s="120" t="s">
        <v>470</v>
      </c>
      <c r="C71" s="82" t="s">
        <v>211</v>
      </c>
      <c r="D71" s="52"/>
      <c r="E71" s="53">
        <v>27</v>
      </c>
      <c r="F71" s="53">
        <v>27</v>
      </c>
      <c r="G71" s="53">
        <v>27</v>
      </c>
      <c r="H71" s="53">
        <v>27</v>
      </c>
      <c r="I71" s="53">
        <v>27</v>
      </c>
      <c r="J71" s="53">
        <v>27</v>
      </c>
      <c r="K71" s="53">
        <v>27</v>
      </c>
      <c r="L71" s="53">
        <v>27</v>
      </c>
      <c r="M71" s="53">
        <v>27</v>
      </c>
      <c r="N71" s="53">
        <v>14</v>
      </c>
      <c r="O71" s="53">
        <v>14</v>
      </c>
      <c r="P71" s="53">
        <v>14</v>
      </c>
    </row>
    <row r="72" spans="1:16" ht="15" customHeight="1" x14ac:dyDescent="0.25">
      <c r="A72" s="124"/>
      <c r="B72" s="121"/>
      <c r="C72" s="84" t="s">
        <v>210</v>
      </c>
      <c r="D72" s="54"/>
      <c r="E72" s="55">
        <v>29</v>
      </c>
      <c r="F72" s="55">
        <v>29</v>
      </c>
      <c r="G72" s="55">
        <v>29</v>
      </c>
      <c r="H72" s="55">
        <v>29</v>
      </c>
      <c r="I72" s="55">
        <v>29</v>
      </c>
      <c r="J72" s="55">
        <v>29</v>
      </c>
      <c r="K72" s="55">
        <v>29</v>
      </c>
      <c r="L72" s="55">
        <v>29</v>
      </c>
      <c r="M72" s="55">
        <v>29</v>
      </c>
      <c r="N72" s="55">
        <v>15</v>
      </c>
      <c r="O72" s="55">
        <v>15</v>
      </c>
      <c r="P72" s="55">
        <v>15</v>
      </c>
    </row>
    <row r="73" spans="1:16" ht="15" customHeight="1" x14ac:dyDescent="0.25">
      <c r="A73" s="124"/>
      <c r="B73" s="121"/>
      <c r="C73" s="84" t="s">
        <v>213</v>
      </c>
      <c r="D73" s="54"/>
      <c r="E73" s="55">
        <v>41</v>
      </c>
      <c r="F73" s="55">
        <v>41</v>
      </c>
      <c r="G73" s="55">
        <v>41</v>
      </c>
      <c r="H73" s="55">
        <v>41</v>
      </c>
      <c r="I73" s="55">
        <v>41</v>
      </c>
      <c r="J73" s="55">
        <v>41</v>
      </c>
      <c r="K73" s="55">
        <v>41</v>
      </c>
      <c r="L73" s="55">
        <v>41</v>
      </c>
      <c r="M73" s="55">
        <v>41</v>
      </c>
      <c r="N73" s="55">
        <v>21</v>
      </c>
      <c r="O73" s="55">
        <v>21</v>
      </c>
      <c r="P73" s="55">
        <v>21</v>
      </c>
    </row>
    <row r="74" spans="1:16" ht="15" customHeight="1" x14ac:dyDescent="0.25">
      <c r="A74" s="124"/>
      <c r="B74" s="121"/>
      <c r="C74" s="84" t="s">
        <v>255</v>
      </c>
      <c r="D74" s="54" t="str">
        <f>LEFT(C74,FIND("-",C74,1)-1)</f>
        <v>17C1</v>
      </c>
      <c r="E74" s="55">
        <v>44</v>
      </c>
      <c r="F74" s="55">
        <v>44</v>
      </c>
      <c r="G74" s="55">
        <v>44</v>
      </c>
      <c r="H74" s="55">
        <v>44</v>
      </c>
      <c r="I74" s="55">
        <v>44</v>
      </c>
      <c r="J74" s="55">
        <v>44</v>
      </c>
      <c r="K74" s="55">
        <v>44</v>
      </c>
      <c r="L74" s="55">
        <v>44</v>
      </c>
      <c r="M74" s="55">
        <v>44</v>
      </c>
      <c r="N74" s="55">
        <v>22</v>
      </c>
      <c r="O74" s="55">
        <v>22</v>
      </c>
      <c r="P74" s="55">
        <v>22</v>
      </c>
    </row>
    <row r="75" spans="1:16" ht="15" customHeight="1" x14ac:dyDescent="0.25">
      <c r="A75" s="124"/>
      <c r="B75" s="121"/>
      <c r="C75" s="84" t="s">
        <v>215</v>
      </c>
      <c r="D75" s="54" t="str">
        <f>LEFT(C75,FIND("-",C75,1)-1)</f>
        <v>17C1</v>
      </c>
      <c r="E75" s="55">
        <v>53</v>
      </c>
      <c r="F75" s="55">
        <v>53</v>
      </c>
      <c r="G75" s="55">
        <v>53</v>
      </c>
      <c r="H75" s="55">
        <v>53</v>
      </c>
      <c r="I75" s="55">
        <v>53</v>
      </c>
      <c r="J75" s="55">
        <v>53</v>
      </c>
      <c r="K75" s="55">
        <v>53</v>
      </c>
      <c r="L75" s="55">
        <v>53</v>
      </c>
      <c r="M75" s="55">
        <v>53</v>
      </c>
      <c r="N75" s="55">
        <v>27</v>
      </c>
      <c r="O75" s="55">
        <v>27</v>
      </c>
      <c r="P75" s="55">
        <v>27</v>
      </c>
    </row>
    <row r="76" spans="1:16" ht="15" customHeight="1" x14ac:dyDescent="0.25">
      <c r="A76" s="124"/>
      <c r="B76" s="121"/>
      <c r="C76" s="84" t="s">
        <v>261</v>
      </c>
      <c r="D76" s="54" t="str">
        <f>LEFT(C76,FIND("-",C76,1)-1)</f>
        <v>17C2</v>
      </c>
      <c r="E76" s="55">
        <v>13</v>
      </c>
      <c r="F76" s="55">
        <v>13</v>
      </c>
      <c r="G76" s="55">
        <v>13</v>
      </c>
      <c r="H76" s="55">
        <v>13</v>
      </c>
      <c r="I76" s="55">
        <v>13</v>
      </c>
      <c r="J76" s="55">
        <v>13</v>
      </c>
      <c r="K76" s="55">
        <v>13</v>
      </c>
      <c r="L76" s="55">
        <v>13</v>
      </c>
      <c r="M76" s="55">
        <v>13</v>
      </c>
      <c r="N76" s="55">
        <v>7</v>
      </c>
      <c r="O76" s="55">
        <v>7</v>
      </c>
      <c r="P76" s="55">
        <v>7</v>
      </c>
    </row>
    <row r="77" spans="1:16" ht="15" customHeight="1" x14ac:dyDescent="0.25">
      <c r="A77" s="124"/>
      <c r="B77" s="121"/>
      <c r="C77" s="84" t="s">
        <v>95</v>
      </c>
      <c r="D77" s="54" t="str">
        <f>LEFT(C77,FIND("-",C77,1)-1)</f>
        <v>18T4</v>
      </c>
      <c r="E77" s="55">
        <v>36</v>
      </c>
      <c r="F77" s="55">
        <v>36</v>
      </c>
      <c r="G77" s="55">
        <v>36</v>
      </c>
      <c r="H77" s="55">
        <v>36</v>
      </c>
      <c r="I77" s="55">
        <v>36</v>
      </c>
      <c r="J77" s="55">
        <v>36</v>
      </c>
      <c r="K77" s="55">
        <v>36</v>
      </c>
      <c r="L77" s="55">
        <v>36</v>
      </c>
      <c r="M77" s="55">
        <v>36</v>
      </c>
      <c r="N77" s="55">
        <v>36</v>
      </c>
      <c r="O77" s="55">
        <v>36</v>
      </c>
      <c r="P77" s="55">
        <v>36</v>
      </c>
    </row>
    <row r="78" spans="1:16" ht="15" customHeight="1" x14ac:dyDescent="0.25">
      <c r="A78" s="124"/>
      <c r="B78" s="121"/>
      <c r="C78" s="84" t="s">
        <v>83</v>
      </c>
      <c r="D78" s="54"/>
      <c r="E78" s="55">
        <v>70</v>
      </c>
      <c r="F78" s="55">
        <v>70</v>
      </c>
      <c r="G78" s="55">
        <v>70</v>
      </c>
      <c r="H78" s="55">
        <v>70</v>
      </c>
      <c r="I78" s="55">
        <v>70</v>
      </c>
      <c r="J78" s="55">
        <v>70</v>
      </c>
      <c r="K78" s="55">
        <v>70</v>
      </c>
      <c r="L78" s="55">
        <v>70</v>
      </c>
      <c r="M78" s="55">
        <v>70</v>
      </c>
      <c r="N78" s="55">
        <v>70</v>
      </c>
      <c r="O78" s="55">
        <v>70</v>
      </c>
      <c r="P78" s="55">
        <v>70</v>
      </c>
    </row>
    <row r="79" spans="1:16" ht="15" customHeight="1" x14ac:dyDescent="0.25">
      <c r="A79" s="124"/>
      <c r="B79" s="121"/>
      <c r="C79" s="84" t="s">
        <v>82</v>
      </c>
      <c r="D79" s="54"/>
      <c r="E79" s="55">
        <v>46</v>
      </c>
      <c r="F79" s="55">
        <v>46</v>
      </c>
      <c r="G79" s="55">
        <v>46</v>
      </c>
      <c r="H79" s="55">
        <v>46</v>
      </c>
      <c r="I79" s="55">
        <v>46</v>
      </c>
      <c r="J79" s="55">
        <v>46</v>
      </c>
      <c r="K79" s="55">
        <v>46</v>
      </c>
      <c r="L79" s="55">
        <v>46</v>
      </c>
      <c r="M79" s="55">
        <v>46</v>
      </c>
      <c r="N79" s="55">
        <v>46</v>
      </c>
      <c r="O79" s="55">
        <v>46</v>
      </c>
      <c r="P79" s="55">
        <v>46</v>
      </c>
    </row>
    <row r="80" spans="1:16" ht="15" customHeight="1" x14ac:dyDescent="0.25">
      <c r="A80" s="124"/>
      <c r="B80" s="121"/>
      <c r="C80" s="84" t="s">
        <v>98</v>
      </c>
      <c r="D80" s="54" t="str">
        <f>LEFT(C80,FIND("-",C80,1)-1)</f>
        <v>18T4</v>
      </c>
      <c r="E80" s="55">
        <v>73</v>
      </c>
      <c r="F80" s="55">
        <v>73</v>
      </c>
      <c r="G80" s="55">
        <v>73</v>
      </c>
      <c r="H80" s="55">
        <v>73</v>
      </c>
      <c r="I80" s="55">
        <v>73</v>
      </c>
      <c r="J80" s="55">
        <v>73</v>
      </c>
      <c r="K80" s="55">
        <v>73</v>
      </c>
      <c r="L80" s="55">
        <v>73</v>
      </c>
      <c r="M80" s="55">
        <v>73</v>
      </c>
      <c r="N80" s="55">
        <v>73</v>
      </c>
      <c r="O80" s="55">
        <v>73</v>
      </c>
      <c r="P80" s="55">
        <v>73</v>
      </c>
    </row>
    <row r="81" spans="1:16" ht="15" customHeight="1" x14ac:dyDescent="0.25">
      <c r="A81" s="124"/>
      <c r="B81" s="121"/>
      <c r="C81" s="84" t="s">
        <v>84</v>
      </c>
      <c r="D81" s="54" t="str">
        <f>LEFT(C81,FIND("-",C81,1)-1)</f>
        <v>18T4</v>
      </c>
      <c r="E81" s="55">
        <v>43</v>
      </c>
      <c r="F81" s="55">
        <v>43</v>
      </c>
      <c r="G81" s="55">
        <v>43</v>
      </c>
      <c r="H81" s="55">
        <v>43</v>
      </c>
      <c r="I81" s="55">
        <v>43</v>
      </c>
      <c r="J81" s="55">
        <v>43</v>
      </c>
      <c r="K81" s="55">
        <v>43</v>
      </c>
      <c r="L81" s="55">
        <v>43</v>
      </c>
      <c r="M81" s="55">
        <v>43</v>
      </c>
      <c r="N81" s="55">
        <v>43</v>
      </c>
      <c r="O81" s="55">
        <v>43</v>
      </c>
      <c r="P81" s="55">
        <v>43</v>
      </c>
    </row>
    <row r="82" spans="1:16" ht="15" customHeight="1" x14ac:dyDescent="0.25">
      <c r="A82" s="124"/>
      <c r="B82" s="121"/>
      <c r="C82" s="84" t="s">
        <v>74</v>
      </c>
      <c r="D82" s="54" t="str">
        <f>LEFT(C82,FIND("-",C82,1)-1)</f>
        <v>18T4</v>
      </c>
      <c r="E82" s="55">
        <v>42</v>
      </c>
      <c r="F82" s="55">
        <v>42</v>
      </c>
      <c r="G82" s="55">
        <v>42</v>
      </c>
      <c r="H82" s="55">
        <v>42</v>
      </c>
      <c r="I82" s="55">
        <v>42</v>
      </c>
      <c r="J82" s="55">
        <v>42</v>
      </c>
      <c r="K82" s="55">
        <v>42</v>
      </c>
      <c r="L82" s="55">
        <v>42</v>
      </c>
      <c r="M82" s="55">
        <v>42</v>
      </c>
      <c r="N82" s="55">
        <v>42</v>
      </c>
      <c r="O82" s="55">
        <v>42</v>
      </c>
      <c r="P82" s="55">
        <v>42</v>
      </c>
    </row>
    <row r="83" spans="1:16" ht="15" customHeight="1" x14ac:dyDescent="0.25">
      <c r="A83" s="124"/>
      <c r="B83" s="121"/>
      <c r="C83" s="84" t="s">
        <v>85</v>
      </c>
      <c r="D83" s="54" t="s">
        <v>472</v>
      </c>
      <c r="E83" s="55">
        <v>59</v>
      </c>
      <c r="F83" s="55">
        <v>59</v>
      </c>
      <c r="G83" s="55">
        <v>59</v>
      </c>
      <c r="H83" s="55">
        <v>59</v>
      </c>
      <c r="I83" s="55">
        <v>59</v>
      </c>
      <c r="J83" s="55">
        <v>59</v>
      </c>
      <c r="K83" s="55">
        <v>59</v>
      </c>
      <c r="L83" s="55">
        <v>59</v>
      </c>
      <c r="M83" s="55">
        <v>59</v>
      </c>
      <c r="N83" s="55">
        <v>59</v>
      </c>
      <c r="O83" s="55">
        <v>59</v>
      </c>
      <c r="P83" s="55">
        <v>59</v>
      </c>
    </row>
    <row r="84" spans="1:16" ht="15" customHeight="1" x14ac:dyDescent="0.25">
      <c r="A84" s="124"/>
      <c r="B84" s="121"/>
      <c r="C84" s="84" t="s">
        <v>70</v>
      </c>
      <c r="D84" s="54"/>
      <c r="E84" s="55">
        <v>44</v>
      </c>
      <c r="F84" s="55">
        <v>44</v>
      </c>
      <c r="G84" s="55">
        <v>44</v>
      </c>
      <c r="H84" s="55">
        <v>44</v>
      </c>
      <c r="I84" s="55">
        <v>44</v>
      </c>
      <c r="J84" s="55">
        <v>44</v>
      </c>
      <c r="K84" s="55">
        <v>44</v>
      </c>
      <c r="L84" s="55">
        <v>44</v>
      </c>
      <c r="M84" s="55">
        <v>44</v>
      </c>
      <c r="N84" s="55">
        <v>44</v>
      </c>
      <c r="O84" s="55">
        <v>44</v>
      </c>
      <c r="P84" s="55">
        <v>44</v>
      </c>
    </row>
    <row r="85" spans="1:16" ht="15" customHeight="1" x14ac:dyDescent="0.25">
      <c r="A85" s="124"/>
      <c r="B85" s="121"/>
      <c r="C85" s="84" t="s">
        <v>76</v>
      </c>
      <c r="D85" s="54"/>
      <c r="E85" s="55">
        <v>42</v>
      </c>
      <c r="F85" s="55">
        <v>42</v>
      </c>
      <c r="G85" s="55">
        <v>42</v>
      </c>
      <c r="H85" s="55">
        <v>42</v>
      </c>
      <c r="I85" s="55">
        <v>42</v>
      </c>
      <c r="J85" s="55">
        <v>42</v>
      </c>
      <c r="K85" s="55">
        <v>42</v>
      </c>
      <c r="L85" s="55">
        <v>42</v>
      </c>
      <c r="M85" s="55">
        <v>42</v>
      </c>
      <c r="N85" s="55">
        <v>42</v>
      </c>
      <c r="O85" s="55">
        <v>42</v>
      </c>
      <c r="P85" s="55">
        <v>42</v>
      </c>
    </row>
    <row r="86" spans="1:16" ht="15" customHeight="1" x14ac:dyDescent="0.25">
      <c r="A86" s="124"/>
      <c r="B86" s="121"/>
      <c r="C86" s="84" t="s">
        <v>119</v>
      </c>
      <c r="D86" s="54" t="str">
        <f t="shared" ref="D86:D94" si="5">LEFT(C86,FIND("-",C86,1)-1)</f>
        <v>18C1</v>
      </c>
      <c r="E86" s="55">
        <v>73</v>
      </c>
      <c r="F86" s="55">
        <v>73</v>
      </c>
      <c r="G86" s="55">
        <v>73</v>
      </c>
      <c r="H86" s="55">
        <v>73</v>
      </c>
      <c r="I86" s="55">
        <v>73</v>
      </c>
      <c r="J86" s="55">
        <v>73</v>
      </c>
      <c r="K86" s="55">
        <v>73</v>
      </c>
      <c r="L86" s="55">
        <v>73</v>
      </c>
      <c r="M86" s="55">
        <v>73</v>
      </c>
      <c r="N86" s="55">
        <v>73</v>
      </c>
      <c r="O86" s="55">
        <v>73</v>
      </c>
      <c r="P86" s="55">
        <v>73</v>
      </c>
    </row>
    <row r="87" spans="1:16" ht="15" customHeight="1" x14ac:dyDescent="0.25">
      <c r="A87" s="124"/>
      <c r="B87" s="121"/>
      <c r="C87" s="84" t="s">
        <v>120</v>
      </c>
      <c r="D87" s="54" t="str">
        <f t="shared" si="5"/>
        <v>18C1</v>
      </c>
      <c r="E87" s="55">
        <v>58</v>
      </c>
      <c r="F87" s="55">
        <v>58</v>
      </c>
      <c r="G87" s="55">
        <v>58</v>
      </c>
      <c r="H87" s="55">
        <v>58</v>
      </c>
      <c r="I87" s="55">
        <v>58</v>
      </c>
      <c r="J87" s="55">
        <v>58</v>
      </c>
      <c r="K87" s="55">
        <v>58</v>
      </c>
      <c r="L87" s="55">
        <v>58</v>
      </c>
      <c r="M87" s="55">
        <v>58</v>
      </c>
      <c r="N87" s="55">
        <v>58</v>
      </c>
      <c r="O87" s="55">
        <v>58</v>
      </c>
      <c r="P87" s="55">
        <v>58</v>
      </c>
    </row>
    <row r="88" spans="1:16" ht="15" customHeight="1" x14ac:dyDescent="0.25">
      <c r="A88" s="124"/>
      <c r="B88" s="121"/>
      <c r="C88" s="84" t="s">
        <v>143</v>
      </c>
      <c r="D88" s="54" t="str">
        <f t="shared" si="5"/>
        <v>18C1</v>
      </c>
      <c r="E88" s="55">
        <v>53</v>
      </c>
      <c r="F88" s="55">
        <v>53</v>
      </c>
      <c r="G88" s="55">
        <v>53</v>
      </c>
      <c r="H88" s="55">
        <v>53</v>
      </c>
      <c r="I88" s="55">
        <v>53</v>
      </c>
      <c r="J88" s="55">
        <v>53</v>
      </c>
      <c r="K88" s="55">
        <v>53</v>
      </c>
      <c r="L88" s="55">
        <v>53</v>
      </c>
      <c r="M88" s="55">
        <v>53</v>
      </c>
      <c r="N88" s="55">
        <v>53</v>
      </c>
      <c r="O88" s="55">
        <v>53</v>
      </c>
      <c r="P88" s="55">
        <v>53</v>
      </c>
    </row>
    <row r="89" spans="1:16" ht="15" customHeight="1" x14ac:dyDescent="0.25">
      <c r="A89" s="124"/>
      <c r="B89" s="121"/>
      <c r="C89" s="84" t="s">
        <v>122</v>
      </c>
      <c r="D89" s="54" t="str">
        <f t="shared" si="5"/>
        <v>18C1</v>
      </c>
      <c r="E89" s="55">
        <v>53</v>
      </c>
      <c r="F89" s="55">
        <v>53</v>
      </c>
      <c r="G89" s="55">
        <v>53</v>
      </c>
      <c r="H89" s="55">
        <v>53</v>
      </c>
      <c r="I89" s="55">
        <v>53</v>
      </c>
      <c r="J89" s="55">
        <v>53</v>
      </c>
      <c r="K89" s="55">
        <v>53</v>
      </c>
      <c r="L89" s="55">
        <v>53</v>
      </c>
      <c r="M89" s="55">
        <v>53</v>
      </c>
      <c r="N89" s="55">
        <v>53</v>
      </c>
      <c r="O89" s="55">
        <v>53</v>
      </c>
      <c r="P89" s="55">
        <v>53</v>
      </c>
    </row>
    <row r="90" spans="1:16" ht="15" customHeight="1" x14ac:dyDescent="0.25">
      <c r="A90" s="124"/>
      <c r="B90" s="121"/>
      <c r="C90" s="84" t="s">
        <v>117</v>
      </c>
      <c r="D90" s="54" t="str">
        <f t="shared" si="5"/>
        <v>18C1</v>
      </c>
      <c r="E90" s="55">
        <v>30</v>
      </c>
      <c r="F90" s="55">
        <v>30</v>
      </c>
      <c r="G90" s="55">
        <v>30</v>
      </c>
      <c r="H90" s="55">
        <v>30</v>
      </c>
      <c r="I90" s="55">
        <v>30</v>
      </c>
      <c r="J90" s="55">
        <v>30</v>
      </c>
      <c r="K90" s="55">
        <v>30</v>
      </c>
      <c r="L90" s="55">
        <v>30</v>
      </c>
      <c r="M90" s="55">
        <v>30</v>
      </c>
      <c r="N90" s="55">
        <v>30</v>
      </c>
      <c r="O90" s="55">
        <v>30</v>
      </c>
      <c r="P90" s="55">
        <v>30</v>
      </c>
    </row>
    <row r="91" spans="1:16" ht="15" customHeight="1" x14ac:dyDescent="0.25">
      <c r="A91" s="124"/>
      <c r="B91" s="121"/>
      <c r="C91" s="84" t="s">
        <v>174</v>
      </c>
      <c r="D91" s="54" t="str">
        <f t="shared" si="5"/>
        <v>18C1</v>
      </c>
      <c r="E91" s="55">
        <v>69</v>
      </c>
      <c r="F91" s="55">
        <v>69</v>
      </c>
      <c r="G91" s="55">
        <v>69</v>
      </c>
      <c r="H91" s="55">
        <v>69</v>
      </c>
      <c r="I91" s="55">
        <v>69</v>
      </c>
      <c r="J91" s="55">
        <v>69</v>
      </c>
      <c r="K91" s="55">
        <v>69</v>
      </c>
      <c r="L91" s="55">
        <v>69</v>
      </c>
      <c r="M91" s="55">
        <v>69</v>
      </c>
      <c r="N91" s="55">
        <v>69</v>
      </c>
      <c r="O91" s="55">
        <v>69</v>
      </c>
      <c r="P91" s="55">
        <v>69</v>
      </c>
    </row>
    <row r="92" spans="1:16" ht="15" customHeight="1" x14ac:dyDescent="0.25">
      <c r="A92" s="124"/>
      <c r="B92" s="121"/>
      <c r="C92" s="84" t="s">
        <v>175</v>
      </c>
      <c r="D92" s="54" t="str">
        <f t="shared" si="5"/>
        <v>18C1</v>
      </c>
      <c r="E92" s="55">
        <v>17</v>
      </c>
      <c r="F92" s="55">
        <v>17</v>
      </c>
      <c r="G92" s="55">
        <v>17</v>
      </c>
      <c r="H92" s="55">
        <v>17</v>
      </c>
      <c r="I92" s="55">
        <v>17</v>
      </c>
      <c r="J92" s="55">
        <v>17</v>
      </c>
      <c r="K92" s="55">
        <v>17</v>
      </c>
      <c r="L92" s="55">
        <v>17</v>
      </c>
      <c r="M92" s="55">
        <v>17</v>
      </c>
      <c r="N92" s="55">
        <v>17</v>
      </c>
      <c r="O92" s="55">
        <v>17</v>
      </c>
      <c r="P92" s="55">
        <v>17</v>
      </c>
    </row>
    <row r="93" spans="1:16" ht="15" customHeight="1" x14ac:dyDescent="0.25">
      <c r="A93" s="124"/>
      <c r="B93" s="121"/>
      <c r="C93" s="84" t="s">
        <v>531</v>
      </c>
      <c r="D93" s="54" t="e">
        <f t="shared" si="5"/>
        <v>#VALUE!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320</v>
      </c>
      <c r="M93" s="55">
        <v>320</v>
      </c>
      <c r="N93" s="55">
        <v>320</v>
      </c>
      <c r="O93" s="55">
        <v>320</v>
      </c>
      <c r="P93" s="55">
        <v>320</v>
      </c>
    </row>
    <row r="94" spans="1:16" ht="15" customHeight="1" x14ac:dyDescent="0.25">
      <c r="A94" s="124"/>
      <c r="B94" s="121"/>
      <c r="C94" s="83" t="s">
        <v>532</v>
      </c>
      <c r="D94" s="57" t="e">
        <f t="shared" si="5"/>
        <v>#VALUE!</v>
      </c>
      <c r="E94" s="58">
        <v>0</v>
      </c>
      <c r="F94" s="58">
        <v>0</v>
      </c>
      <c r="G94" s="58">
        <v>0</v>
      </c>
      <c r="H94" s="58">
        <v>0</v>
      </c>
      <c r="I94" s="58">
        <v>0</v>
      </c>
      <c r="J94" s="58">
        <v>0</v>
      </c>
      <c r="K94" s="58">
        <v>0</v>
      </c>
      <c r="L94" s="58">
        <v>450</v>
      </c>
      <c r="M94" s="58">
        <v>450</v>
      </c>
      <c r="N94" s="58">
        <v>450</v>
      </c>
      <c r="O94" s="58">
        <v>450</v>
      </c>
      <c r="P94" s="58">
        <v>450</v>
      </c>
    </row>
    <row r="95" spans="1:16" ht="18" customHeight="1" x14ac:dyDescent="0.25">
      <c r="A95" s="125"/>
      <c r="B95" s="122"/>
      <c r="C95" s="87" t="s">
        <v>468</v>
      </c>
      <c r="D95" s="86"/>
      <c r="E95" s="81">
        <f t="shared" ref="E95:P95" si="6">SUM(E42:E94)</f>
        <v>2005</v>
      </c>
      <c r="F95" s="81">
        <f t="shared" si="6"/>
        <v>2005</v>
      </c>
      <c r="G95" s="81">
        <f t="shared" si="6"/>
        <v>2005</v>
      </c>
      <c r="H95" s="81">
        <f t="shared" si="6"/>
        <v>2005</v>
      </c>
      <c r="I95" s="81">
        <f t="shared" si="6"/>
        <v>2005</v>
      </c>
      <c r="J95" s="81">
        <f t="shared" si="6"/>
        <v>2005</v>
      </c>
      <c r="K95" s="81">
        <f t="shared" si="6"/>
        <v>2005</v>
      </c>
      <c r="L95" s="81">
        <f t="shared" si="6"/>
        <v>2775</v>
      </c>
      <c r="M95" s="81">
        <f t="shared" si="6"/>
        <v>2775</v>
      </c>
      <c r="N95" s="81">
        <f t="shared" si="6"/>
        <v>2426</v>
      </c>
      <c r="O95" s="81">
        <f t="shared" si="6"/>
        <v>2426</v>
      </c>
      <c r="P95" s="81">
        <f t="shared" si="6"/>
        <v>2426</v>
      </c>
    </row>
    <row r="96" spans="1:16" ht="15" customHeight="1" x14ac:dyDescent="0.25">
      <c r="A96" s="123">
        <v>5</v>
      </c>
      <c r="B96" s="120" t="s">
        <v>473</v>
      </c>
      <c r="C96" s="82" t="s">
        <v>420</v>
      </c>
      <c r="D96" s="52" t="str">
        <f t="shared" ref="D96:D101" si="7">LEFT(C96,FIND("-",C96,1)-1)</f>
        <v>13TC</v>
      </c>
      <c r="E96" s="53">
        <v>8</v>
      </c>
      <c r="F96" s="53">
        <v>8</v>
      </c>
      <c r="G96" s="53">
        <v>8</v>
      </c>
      <c r="H96" s="53">
        <v>8</v>
      </c>
      <c r="I96" s="53">
        <v>8</v>
      </c>
      <c r="J96" s="53">
        <v>8</v>
      </c>
      <c r="K96" s="53">
        <v>8</v>
      </c>
      <c r="L96" s="53">
        <v>8</v>
      </c>
      <c r="M96" s="53">
        <v>8</v>
      </c>
      <c r="N96" s="53">
        <v>0</v>
      </c>
      <c r="O96" s="53">
        <v>0</v>
      </c>
      <c r="P96" s="53">
        <v>0</v>
      </c>
    </row>
    <row r="97" spans="1:16" ht="15" customHeight="1" x14ac:dyDescent="0.25">
      <c r="A97" s="124"/>
      <c r="B97" s="121"/>
      <c r="C97" s="84" t="s">
        <v>525</v>
      </c>
      <c r="D97" s="54" t="str">
        <f t="shared" si="7"/>
        <v>13CÐ</v>
      </c>
      <c r="E97" s="55">
        <v>28</v>
      </c>
      <c r="F97" s="55">
        <v>28</v>
      </c>
      <c r="G97" s="55">
        <v>28</v>
      </c>
      <c r="H97" s="55">
        <v>28</v>
      </c>
      <c r="I97" s="55">
        <v>28</v>
      </c>
      <c r="J97" s="55">
        <v>28</v>
      </c>
      <c r="K97" s="55">
        <v>28</v>
      </c>
      <c r="L97" s="55">
        <v>28</v>
      </c>
      <c r="M97" s="55">
        <v>28</v>
      </c>
      <c r="N97" s="55">
        <v>28</v>
      </c>
      <c r="O97" s="55">
        <v>28</v>
      </c>
      <c r="P97" s="55">
        <v>28</v>
      </c>
    </row>
    <row r="98" spans="1:16" ht="15" customHeight="1" x14ac:dyDescent="0.25">
      <c r="A98" s="124"/>
      <c r="B98" s="121"/>
      <c r="C98" s="84" t="s">
        <v>526</v>
      </c>
      <c r="D98" s="54" t="e">
        <f t="shared" si="7"/>
        <v>#VALUE!</v>
      </c>
      <c r="E98" s="55">
        <v>12</v>
      </c>
      <c r="F98" s="55">
        <v>12</v>
      </c>
      <c r="G98" s="55">
        <v>12</v>
      </c>
      <c r="H98" s="55">
        <v>12</v>
      </c>
      <c r="I98" s="55">
        <v>12</v>
      </c>
      <c r="J98" s="55">
        <v>12</v>
      </c>
      <c r="K98" s="55">
        <v>12</v>
      </c>
      <c r="L98" s="55">
        <v>12</v>
      </c>
      <c r="M98" s="55">
        <v>12</v>
      </c>
      <c r="N98" s="55">
        <v>0</v>
      </c>
      <c r="O98" s="55">
        <v>0</v>
      </c>
      <c r="P98" s="55">
        <v>0</v>
      </c>
    </row>
    <row r="99" spans="1:16" ht="15" customHeight="1" x14ac:dyDescent="0.25">
      <c r="A99" s="124"/>
      <c r="B99" s="121"/>
      <c r="C99" s="84" t="s">
        <v>527</v>
      </c>
      <c r="D99" s="54" t="e">
        <f t="shared" si="7"/>
        <v>#VALUE!</v>
      </c>
      <c r="E99" s="55">
        <v>37</v>
      </c>
      <c r="F99" s="55">
        <v>37</v>
      </c>
      <c r="G99" s="55">
        <v>37</v>
      </c>
      <c r="H99" s="55">
        <v>37</v>
      </c>
      <c r="I99" s="55">
        <v>37</v>
      </c>
      <c r="J99" s="55">
        <v>37</v>
      </c>
      <c r="K99" s="55">
        <v>37</v>
      </c>
      <c r="L99" s="55">
        <v>37</v>
      </c>
      <c r="M99" s="55">
        <v>37</v>
      </c>
      <c r="N99" s="55">
        <v>37</v>
      </c>
      <c r="O99" s="55">
        <v>37</v>
      </c>
      <c r="P99" s="55">
        <v>37</v>
      </c>
    </row>
    <row r="100" spans="1:16" ht="15" customHeight="1" x14ac:dyDescent="0.25">
      <c r="A100" s="124"/>
      <c r="B100" s="121"/>
      <c r="C100" s="84" t="s">
        <v>335</v>
      </c>
      <c r="D100" s="54" t="str">
        <f t="shared" si="7"/>
        <v>15TN</v>
      </c>
      <c r="E100" s="55">
        <v>11</v>
      </c>
      <c r="F100" s="55">
        <v>11</v>
      </c>
      <c r="G100" s="55">
        <v>11</v>
      </c>
      <c r="H100" s="55">
        <v>11</v>
      </c>
      <c r="I100" s="55">
        <v>11</v>
      </c>
      <c r="J100" s="55">
        <v>11</v>
      </c>
      <c r="K100" s="55">
        <v>11</v>
      </c>
      <c r="L100" s="55">
        <v>11</v>
      </c>
      <c r="M100" s="55">
        <v>11</v>
      </c>
      <c r="N100" s="55">
        <v>11</v>
      </c>
      <c r="O100" s="55">
        <v>11</v>
      </c>
      <c r="P100" s="55">
        <v>11</v>
      </c>
    </row>
    <row r="101" spans="1:16" ht="15" customHeight="1" x14ac:dyDescent="0.25">
      <c r="A101" s="124"/>
      <c r="B101" s="121"/>
      <c r="C101" s="84" t="s">
        <v>380</v>
      </c>
      <c r="D101" s="54" t="str">
        <f t="shared" si="7"/>
        <v>15TCN</v>
      </c>
      <c r="E101" s="55">
        <v>9</v>
      </c>
      <c r="F101" s="55">
        <v>9</v>
      </c>
      <c r="G101" s="55">
        <v>9</v>
      </c>
      <c r="H101" s="55">
        <v>9</v>
      </c>
      <c r="I101" s="55">
        <v>9</v>
      </c>
      <c r="J101" s="55">
        <v>9</v>
      </c>
      <c r="K101" s="55">
        <v>9</v>
      </c>
      <c r="L101" s="55">
        <v>9</v>
      </c>
      <c r="M101" s="55">
        <v>9</v>
      </c>
      <c r="N101" s="55">
        <v>9</v>
      </c>
      <c r="O101" s="55">
        <v>9</v>
      </c>
      <c r="P101" s="55">
        <v>9</v>
      </c>
    </row>
    <row r="102" spans="1:16" ht="15" customHeight="1" x14ac:dyDescent="0.25">
      <c r="A102" s="124"/>
      <c r="B102" s="121"/>
      <c r="C102" s="84" t="s">
        <v>359</v>
      </c>
      <c r="D102" s="54" t="s">
        <v>474</v>
      </c>
      <c r="E102" s="55">
        <v>20</v>
      </c>
      <c r="F102" s="55">
        <v>20</v>
      </c>
      <c r="G102" s="55">
        <v>20</v>
      </c>
      <c r="H102" s="55">
        <v>20</v>
      </c>
      <c r="I102" s="55">
        <v>20</v>
      </c>
      <c r="J102" s="55">
        <v>20</v>
      </c>
      <c r="K102" s="55">
        <v>20</v>
      </c>
      <c r="L102" s="55">
        <v>20</v>
      </c>
      <c r="M102" s="55">
        <v>20</v>
      </c>
      <c r="N102" s="55">
        <v>20</v>
      </c>
      <c r="O102" s="55">
        <v>20</v>
      </c>
      <c r="P102" s="55">
        <v>20</v>
      </c>
    </row>
    <row r="103" spans="1:16" ht="15" customHeight="1" x14ac:dyDescent="0.25">
      <c r="A103" s="124"/>
      <c r="B103" s="121"/>
      <c r="C103" s="84" t="s">
        <v>358</v>
      </c>
      <c r="D103" s="54" t="s">
        <v>474</v>
      </c>
      <c r="E103" s="55">
        <v>19</v>
      </c>
      <c r="F103" s="55">
        <v>19</v>
      </c>
      <c r="G103" s="55">
        <v>19</v>
      </c>
      <c r="H103" s="55">
        <v>19</v>
      </c>
      <c r="I103" s="55">
        <v>19</v>
      </c>
      <c r="J103" s="55">
        <v>19</v>
      </c>
      <c r="K103" s="55">
        <v>19</v>
      </c>
      <c r="L103" s="55">
        <v>19</v>
      </c>
      <c r="M103" s="55">
        <v>19</v>
      </c>
      <c r="N103" s="55">
        <v>19</v>
      </c>
      <c r="O103" s="55">
        <v>19</v>
      </c>
      <c r="P103" s="55">
        <v>19</v>
      </c>
    </row>
    <row r="104" spans="1:16" ht="15" customHeight="1" x14ac:dyDescent="0.25">
      <c r="A104" s="125"/>
      <c r="B104" s="122"/>
      <c r="C104" s="83" t="s">
        <v>353</v>
      </c>
      <c r="D104" s="57" t="s">
        <v>474</v>
      </c>
      <c r="E104" s="58">
        <v>30</v>
      </c>
      <c r="F104" s="58">
        <v>30</v>
      </c>
      <c r="G104" s="58">
        <v>30</v>
      </c>
      <c r="H104" s="58">
        <v>30</v>
      </c>
      <c r="I104" s="58">
        <v>30</v>
      </c>
      <c r="J104" s="58">
        <v>30</v>
      </c>
      <c r="K104" s="58">
        <v>30</v>
      </c>
      <c r="L104" s="58">
        <v>30</v>
      </c>
      <c r="M104" s="58">
        <v>30</v>
      </c>
      <c r="N104" s="58">
        <v>30</v>
      </c>
      <c r="O104" s="58">
        <v>30</v>
      </c>
      <c r="P104" s="58">
        <v>30</v>
      </c>
    </row>
    <row r="105" spans="1:16" ht="15" customHeight="1" x14ac:dyDescent="0.25">
      <c r="A105" s="123">
        <v>5</v>
      </c>
      <c r="B105" s="120" t="s">
        <v>473</v>
      </c>
      <c r="C105" s="82" t="s">
        <v>354</v>
      </c>
      <c r="D105" s="52" t="str">
        <f t="shared" ref="D105:D116" si="8">LEFT(C105,FIND("-",C105,1)-1)</f>
        <v>15CĐ</v>
      </c>
      <c r="E105" s="53">
        <v>31</v>
      </c>
      <c r="F105" s="53">
        <v>31</v>
      </c>
      <c r="G105" s="53">
        <v>31</v>
      </c>
      <c r="H105" s="53">
        <v>31</v>
      </c>
      <c r="I105" s="53">
        <v>31</v>
      </c>
      <c r="J105" s="53">
        <v>31</v>
      </c>
      <c r="K105" s="53">
        <v>31</v>
      </c>
      <c r="L105" s="53">
        <v>31</v>
      </c>
      <c r="M105" s="53">
        <v>31</v>
      </c>
      <c r="N105" s="53">
        <v>31</v>
      </c>
      <c r="O105" s="53">
        <v>31</v>
      </c>
      <c r="P105" s="53">
        <v>31</v>
      </c>
    </row>
    <row r="106" spans="1:16" ht="15" customHeight="1" x14ac:dyDescent="0.25">
      <c r="A106" s="124"/>
      <c r="B106" s="121"/>
      <c r="C106" s="84" t="s">
        <v>355</v>
      </c>
      <c r="D106" s="54" t="str">
        <f t="shared" si="8"/>
        <v>15CĐ</v>
      </c>
      <c r="E106" s="55">
        <v>28</v>
      </c>
      <c r="F106" s="55">
        <v>28</v>
      </c>
      <c r="G106" s="55">
        <v>28</v>
      </c>
      <c r="H106" s="55">
        <v>28</v>
      </c>
      <c r="I106" s="55">
        <v>28</v>
      </c>
      <c r="J106" s="55">
        <v>28</v>
      </c>
      <c r="K106" s="55">
        <v>28</v>
      </c>
      <c r="L106" s="55">
        <v>28</v>
      </c>
      <c r="M106" s="55">
        <v>28</v>
      </c>
      <c r="N106" s="55">
        <v>28</v>
      </c>
      <c r="O106" s="55">
        <v>28</v>
      </c>
      <c r="P106" s="55">
        <v>28</v>
      </c>
    </row>
    <row r="107" spans="1:16" ht="15" customHeight="1" x14ac:dyDescent="0.25">
      <c r="A107" s="124"/>
      <c r="B107" s="121"/>
      <c r="C107" s="84" t="s">
        <v>356</v>
      </c>
      <c r="D107" s="54" t="str">
        <f t="shared" si="8"/>
        <v>15CĐ</v>
      </c>
      <c r="E107" s="55">
        <v>23</v>
      </c>
      <c r="F107" s="55">
        <v>23</v>
      </c>
      <c r="G107" s="55">
        <v>23</v>
      </c>
      <c r="H107" s="55">
        <v>23</v>
      </c>
      <c r="I107" s="55">
        <v>23</v>
      </c>
      <c r="J107" s="55">
        <v>23</v>
      </c>
      <c r="K107" s="55">
        <v>23</v>
      </c>
      <c r="L107" s="55">
        <v>23</v>
      </c>
      <c r="M107" s="55">
        <v>23</v>
      </c>
      <c r="N107" s="55">
        <v>23</v>
      </c>
      <c r="O107" s="55">
        <v>23</v>
      </c>
      <c r="P107" s="55">
        <v>23</v>
      </c>
    </row>
    <row r="108" spans="1:16" ht="15" customHeight="1" x14ac:dyDescent="0.25">
      <c r="A108" s="124"/>
      <c r="B108" s="121"/>
      <c r="C108" s="84" t="s">
        <v>357</v>
      </c>
      <c r="D108" s="54" t="str">
        <f t="shared" si="8"/>
        <v>15CĐ</v>
      </c>
      <c r="E108" s="55">
        <v>31</v>
      </c>
      <c r="F108" s="55">
        <v>31</v>
      </c>
      <c r="G108" s="55">
        <v>31</v>
      </c>
      <c r="H108" s="55">
        <v>31</v>
      </c>
      <c r="I108" s="55">
        <v>31</v>
      </c>
      <c r="J108" s="55">
        <v>31</v>
      </c>
      <c r="K108" s="55">
        <v>31</v>
      </c>
      <c r="L108" s="55">
        <v>31</v>
      </c>
      <c r="M108" s="55">
        <v>31</v>
      </c>
      <c r="N108" s="55">
        <v>31</v>
      </c>
      <c r="O108" s="55">
        <v>31</v>
      </c>
      <c r="P108" s="55">
        <v>31</v>
      </c>
    </row>
    <row r="109" spans="1:16" ht="15" customHeight="1" x14ac:dyDescent="0.25">
      <c r="A109" s="124"/>
      <c r="B109" s="121"/>
      <c r="C109" s="84" t="s">
        <v>329</v>
      </c>
      <c r="D109" s="54" t="str">
        <f t="shared" si="8"/>
        <v>15CĐ</v>
      </c>
      <c r="E109" s="55">
        <v>1</v>
      </c>
      <c r="F109" s="55">
        <v>1</v>
      </c>
      <c r="G109" s="55">
        <v>1</v>
      </c>
      <c r="H109" s="55">
        <v>1</v>
      </c>
      <c r="I109" s="55">
        <v>1</v>
      </c>
      <c r="J109" s="55">
        <v>1</v>
      </c>
      <c r="K109" s="55">
        <v>1</v>
      </c>
      <c r="L109" s="55">
        <v>1</v>
      </c>
      <c r="M109" s="55">
        <v>1</v>
      </c>
      <c r="N109" s="55">
        <v>0</v>
      </c>
      <c r="O109" s="55">
        <v>0</v>
      </c>
      <c r="P109" s="55">
        <v>0</v>
      </c>
    </row>
    <row r="110" spans="1:16" ht="15" customHeight="1" x14ac:dyDescent="0.25">
      <c r="A110" s="124"/>
      <c r="B110" s="121"/>
      <c r="C110" s="84" t="s">
        <v>323</v>
      </c>
      <c r="D110" s="54" t="str">
        <f t="shared" si="8"/>
        <v>16TCN</v>
      </c>
      <c r="E110" s="55">
        <v>39</v>
      </c>
      <c r="F110" s="55">
        <v>39</v>
      </c>
      <c r="G110" s="55">
        <v>39</v>
      </c>
      <c r="H110" s="55">
        <v>39</v>
      </c>
      <c r="I110" s="55">
        <v>39</v>
      </c>
      <c r="J110" s="55">
        <v>39</v>
      </c>
      <c r="K110" s="55">
        <v>39</v>
      </c>
      <c r="L110" s="55">
        <v>39</v>
      </c>
      <c r="M110" s="55">
        <v>39</v>
      </c>
      <c r="N110" s="55">
        <v>20</v>
      </c>
      <c r="O110" s="55">
        <v>20</v>
      </c>
      <c r="P110" s="55">
        <v>20</v>
      </c>
    </row>
    <row r="111" spans="1:16" ht="15" customHeight="1" x14ac:dyDescent="0.25">
      <c r="A111" s="124"/>
      <c r="B111" s="121"/>
      <c r="C111" s="84" t="s">
        <v>295</v>
      </c>
      <c r="D111" s="54" t="str">
        <f t="shared" si="8"/>
        <v>16CĐ</v>
      </c>
      <c r="E111" s="88">
        <v>14</v>
      </c>
      <c r="F111" s="88">
        <v>14</v>
      </c>
      <c r="G111" s="88">
        <v>14</v>
      </c>
      <c r="H111" s="88">
        <v>14</v>
      </c>
      <c r="I111" s="88">
        <v>14</v>
      </c>
      <c r="J111" s="88">
        <v>14</v>
      </c>
      <c r="K111" s="88">
        <v>14</v>
      </c>
      <c r="L111" s="88">
        <v>14</v>
      </c>
      <c r="M111" s="88">
        <v>14</v>
      </c>
      <c r="N111" s="88">
        <v>7</v>
      </c>
      <c r="O111" s="88">
        <v>7</v>
      </c>
      <c r="P111" s="88">
        <v>7</v>
      </c>
    </row>
    <row r="112" spans="1:16" ht="15" customHeight="1" x14ac:dyDescent="0.25">
      <c r="A112" s="124"/>
      <c r="B112" s="121"/>
      <c r="C112" s="84" t="s">
        <v>296</v>
      </c>
      <c r="D112" s="54" t="str">
        <f t="shared" si="8"/>
        <v>16CĐ</v>
      </c>
      <c r="E112" s="88">
        <v>17</v>
      </c>
      <c r="F112" s="88">
        <v>17</v>
      </c>
      <c r="G112" s="88">
        <v>17</v>
      </c>
      <c r="H112" s="88">
        <v>17</v>
      </c>
      <c r="I112" s="88">
        <v>17</v>
      </c>
      <c r="J112" s="88">
        <v>17</v>
      </c>
      <c r="K112" s="88">
        <v>17</v>
      </c>
      <c r="L112" s="88">
        <v>17</v>
      </c>
      <c r="M112" s="88">
        <v>17</v>
      </c>
      <c r="N112" s="88">
        <v>9</v>
      </c>
      <c r="O112" s="88">
        <v>9</v>
      </c>
      <c r="P112" s="88">
        <v>9</v>
      </c>
    </row>
    <row r="113" spans="1:16" ht="15" customHeight="1" x14ac:dyDescent="0.25">
      <c r="A113" s="124"/>
      <c r="B113" s="121"/>
      <c r="C113" s="84" t="s">
        <v>297</v>
      </c>
      <c r="D113" s="54" t="str">
        <f t="shared" si="8"/>
        <v>16CĐ</v>
      </c>
      <c r="E113" s="88">
        <v>18</v>
      </c>
      <c r="F113" s="88">
        <v>18</v>
      </c>
      <c r="G113" s="88">
        <v>18</v>
      </c>
      <c r="H113" s="88">
        <v>18</v>
      </c>
      <c r="I113" s="88">
        <v>18</v>
      </c>
      <c r="J113" s="88">
        <v>18</v>
      </c>
      <c r="K113" s="88">
        <v>18</v>
      </c>
      <c r="L113" s="88">
        <v>18</v>
      </c>
      <c r="M113" s="88">
        <v>18</v>
      </c>
      <c r="N113" s="88">
        <v>9</v>
      </c>
      <c r="O113" s="88">
        <v>9</v>
      </c>
      <c r="P113" s="88">
        <v>9</v>
      </c>
    </row>
    <row r="114" spans="1:16" ht="15" customHeight="1" x14ac:dyDescent="0.25">
      <c r="A114" s="124"/>
      <c r="B114" s="121"/>
      <c r="C114" s="84" t="s">
        <v>298</v>
      </c>
      <c r="D114" s="54" t="str">
        <f t="shared" si="8"/>
        <v>16CĐ</v>
      </c>
      <c r="E114" s="88">
        <v>63</v>
      </c>
      <c r="F114" s="88">
        <v>63</v>
      </c>
      <c r="G114" s="88">
        <v>63</v>
      </c>
      <c r="H114" s="88">
        <v>63</v>
      </c>
      <c r="I114" s="88">
        <v>63</v>
      </c>
      <c r="J114" s="88">
        <v>63</v>
      </c>
      <c r="K114" s="88">
        <v>63</v>
      </c>
      <c r="L114" s="88">
        <v>63</v>
      </c>
      <c r="M114" s="88">
        <v>63</v>
      </c>
      <c r="N114" s="88">
        <v>32</v>
      </c>
      <c r="O114" s="88">
        <v>32</v>
      </c>
      <c r="P114" s="88">
        <v>32</v>
      </c>
    </row>
    <row r="115" spans="1:16" ht="15" customHeight="1" x14ac:dyDescent="0.25">
      <c r="A115" s="124"/>
      <c r="B115" s="121"/>
      <c r="C115" s="84" t="s">
        <v>299</v>
      </c>
      <c r="D115" s="54" t="str">
        <f t="shared" si="8"/>
        <v>16CĐ</v>
      </c>
      <c r="E115" s="88">
        <v>42</v>
      </c>
      <c r="F115" s="88">
        <v>42</v>
      </c>
      <c r="G115" s="88">
        <v>42</v>
      </c>
      <c r="H115" s="88">
        <v>42</v>
      </c>
      <c r="I115" s="88">
        <v>42</v>
      </c>
      <c r="J115" s="88">
        <v>42</v>
      </c>
      <c r="K115" s="88">
        <v>42</v>
      </c>
      <c r="L115" s="88">
        <v>42</v>
      </c>
      <c r="M115" s="88">
        <v>42</v>
      </c>
      <c r="N115" s="88">
        <v>21</v>
      </c>
      <c r="O115" s="88">
        <v>21</v>
      </c>
      <c r="P115" s="88">
        <v>21</v>
      </c>
    </row>
    <row r="116" spans="1:16" ht="15" customHeight="1" x14ac:dyDescent="0.25">
      <c r="A116" s="124"/>
      <c r="B116" s="121"/>
      <c r="C116" s="84" t="s">
        <v>300</v>
      </c>
      <c r="D116" s="54" t="str">
        <f t="shared" si="8"/>
        <v>16CĐ</v>
      </c>
      <c r="E116" s="88">
        <v>58</v>
      </c>
      <c r="F116" s="88">
        <v>58</v>
      </c>
      <c r="G116" s="88">
        <v>58</v>
      </c>
      <c r="H116" s="88">
        <v>58</v>
      </c>
      <c r="I116" s="88">
        <v>58</v>
      </c>
      <c r="J116" s="88">
        <v>58</v>
      </c>
      <c r="K116" s="88">
        <v>58</v>
      </c>
      <c r="L116" s="88">
        <v>58</v>
      </c>
      <c r="M116" s="88">
        <v>58</v>
      </c>
      <c r="N116" s="88">
        <v>29</v>
      </c>
      <c r="O116" s="88">
        <v>29</v>
      </c>
      <c r="P116" s="88">
        <v>29</v>
      </c>
    </row>
    <row r="117" spans="1:16" ht="15" customHeight="1" x14ac:dyDescent="0.25">
      <c r="A117" s="124"/>
      <c r="B117" s="121"/>
      <c r="C117" s="84" t="s">
        <v>301</v>
      </c>
      <c r="D117" s="54" t="s">
        <v>475</v>
      </c>
      <c r="E117" s="88">
        <v>61</v>
      </c>
      <c r="F117" s="88">
        <v>61</v>
      </c>
      <c r="G117" s="88">
        <v>61</v>
      </c>
      <c r="H117" s="88">
        <v>61</v>
      </c>
      <c r="I117" s="88">
        <v>61</v>
      </c>
      <c r="J117" s="88">
        <v>61</v>
      </c>
      <c r="K117" s="88">
        <v>61</v>
      </c>
      <c r="L117" s="88">
        <v>61</v>
      </c>
      <c r="M117" s="88">
        <v>61</v>
      </c>
      <c r="N117" s="88">
        <v>31</v>
      </c>
      <c r="O117" s="88">
        <v>31</v>
      </c>
      <c r="P117" s="88">
        <v>31</v>
      </c>
    </row>
    <row r="118" spans="1:16" ht="15" customHeight="1" x14ac:dyDescent="0.25">
      <c r="A118" s="124"/>
      <c r="B118" s="121"/>
      <c r="C118" s="84" t="s">
        <v>302</v>
      </c>
      <c r="D118" s="54" t="str">
        <f t="shared" ref="D118:D134" si="9">LEFT(C118,FIND("-",C118,1)-1)</f>
        <v>16CĐ</v>
      </c>
      <c r="E118" s="88">
        <v>57</v>
      </c>
      <c r="F118" s="88">
        <v>57</v>
      </c>
      <c r="G118" s="88">
        <v>57</v>
      </c>
      <c r="H118" s="88">
        <v>57</v>
      </c>
      <c r="I118" s="88">
        <v>57</v>
      </c>
      <c r="J118" s="88">
        <v>57</v>
      </c>
      <c r="K118" s="88">
        <v>57</v>
      </c>
      <c r="L118" s="88">
        <v>57</v>
      </c>
      <c r="M118" s="88">
        <v>57</v>
      </c>
      <c r="N118" s="88">
        <v>29</v>
      </c>
      <c r="O118" s="88">
        <v>29</v>
      </c>
      <c r="P118" s="88">
        <v>29</v>
      </c>
    </row>
    <row r="119" spans="1:16" ht="15" customHeight="1" x14ac:dyDescent="0.25">
      <c r="A119" s="124"/>
      <c r="B119" s="121"/>
      <c r="C119" s="84" t="s">
        <v>194</v>
      </c>
      <c r="D119" s="54" t="str">
        <f t="shared" si="9"/>
        <v>17T4</v>
      </c>
      <c r="E119" s="88">
        <v>52</v>
      </c>
      <c r="F119" s="88">
        <v>52</v>
      </c>
      <c r="G119" s="88">
        <v>52</v>
      </c>
      <c r="H119" s="88">
        <v>52</v>
      </c>
      <c r="I119" s="88">
        <v>52</v>
      </c>
      <c r="J119" s="88">
        <v>52</v>
      </c>
      <c r="K119" s="88">
        <v>52</v>
      </c>
      <c r="L119" s="88">
        <v>52</v>
      </c>
      <c r="M119" s="88">
        <v>52</v>
      </c>
      <c r="N119" s="88">
        <v>52</v>
      </c>
      <c r="O119" s="88">
        <v>52</v>
      </c>
      <c r="P119" s="88">
        <v>52</v>
      </c>
    </row>
    <row r="120" spans="1:16" ht="15" customHeight="1" x14ac:dyDescent="0.25">
      <c r="A120" s="124"/>
      <c r="B120" s="121"/>
      <c r="C120" s="84" t="s">
        <v>179</v>
      </c>
      <c r="D120" s="54" t="str">
        <f t="shared" si="9"/>
        <v>17T4</v>
      </c>
      <c r="E120" s="88">
        <v>48</v>
      </c>
      <c r="F120" s="88">
        <v>48</v>
      </c>
      <c r="G120" s="88">
        <v>48</v>
      </c>
      <c r="H120" s="88">
        <v>48</v>
      </c>
      <c r="I120" s="88">
        <v>48</v>
      </c>
      <c r="J120" s="88">
        <v>48</v>
      </c>
      <c r="K120" s="88">
        <v>48</v>
      </c>
      <c r="L120" s="88">
        <v>48</v>
      </c>
      <c r="M120" s="88">
        <v>48</v>
      </c>
      <c r="N120" s="88">
        <v>48</v>
      </c>
      <c r="O120" s="88">
        <v>48</v>
      </c>
      <c r="P120" s="88">
        <v>48</v>
      </c>
    </row>
    <row r="121" spans="1:16" ht="15" customHeight="1" x14ac:dyDescent="0.25">
      <c r="A121" s="124"/>
      <c r="B121" s="121"/>
      <c r="C121" s="84" t="s">
        <v>188</v>
      </c>
      <c r="D121" s="54" t="str">
        <f t="shared" si="9"/>
        <v>17T4</v>
      </c>
      <c r="E121" s="88">
        <v>36</v>
      </c>
      <c r="F121" s="88">
        <v>36</v>
      </c>
      <c r="G121" s="88">
        <v>36</v>
      </c>
      <c r="H121" s="88">
        <v>36</v>
      </c>
      <c r="I121" s="88">
        <v>36</v>
      </c>
      <c r="J121" s="88">
        <v>36</v>
      </c>
      <c r="K121" s="88">
        <v>36</v>
      </c>
      <c r="L121" s="88">
        <v>36</v>
      </c>
      <c r="M121" s="88">
        <v>36</v>
      </c>
      <c r="N121" s="88">
        <v>36</v>
      </c>
      <c r="O121" s="88">
        <v>36</v>
      </c>
      <c r="P121" s="88">
        <v>36</v>
      </c>
    </row>
    <row r="122" spans="1:16" ht="15" customHeight="1" x14ac:dyDescent="0.25">
      <c r="A122" s="124"/>
      <c r="B122" s="121"/>
      <c r="C122" s="84" t="s">
        <v>219</v>
      </c>
      <c r="D122" s="54" t="str">
        <f t="shared" si="9"/>
        <v>17C1</v>
      </c>
      <c r="E122" s="55">
        <v>59</v>
      </c>
      <c r="F122" s="55">
        <v>59</v>
      </c>
      <c r="G122" s="55">
        <v>59</v>
      </c>
      <c r="H122" s="55">
        <v>59</v>
      </c>
      <c r="I122" s="55">
        <v>59</v>
      </c>
      <c r="J122" s="55">
        <v>59</v>
      </c>
      <c r="K122" s="55">
        <v>59</v>
      </c>
      <c r="L122" s="55">
        <v>59</v>
      </c>
      <c r="M122" s="55">
        <v>59</v>
      </c>
      <c r="N122" s="55">
        <v>30</v>
      </c>
      <c r="O122" s="55">
        <v>30</v>
      </c>
      <c r="P122" s="55">
        <v>30</v>
      </c>
    </row>
    <row r="123" spans="1:16" ht="15" customHeight="1" x14ac:dyDescent="0.25">
      <c r="A123" s="124"/>
      <c r="B123" s="121"/>
      <c r="C123" s="84" t="s">
        <v>234</v>
      </c>
      <c r="D123" s="54" t="str">
        <f t="shared" si="9"/>
        <v>17C1</v>
      </c>
      <c r="E123" s="55">
        <v>57</v>
      </c>
      <c r="F123" s="55">
        <v>57</v>
      </c>
      <c r="G123" s="55">
        <v>57</v>
      </c>
      <c r="H123" s="55">
        <v>57</v>
      </c>
      <c r="I123" s="55">
        <v>57</v>
      </c>
      <c r="J123" s="55">
        <v>57</v>
      </c>
      <c r="K123" s="55">
        <v>57</v>
      </c>
      <c r="L123" s="55">
        <v>57</v>
      </c>
      <c r="M123" s="55">
        <v>57</v>
      </c>
      <c r="N123" s="55">
        <v>29</v>
      </c>
      <c r="O123" s="55">
        <v>29</v>
      </c>
      <c r="P123" s="55">
        <v>29</v>
      </c>
    </row>
    <row r="124" spans="1:16" ht="15" customHeight="1" x14ac:dyDescent="0.25">
      <c r="A124" s="124"/>
      <c r="B124" s="121"/>
      <c r="C124" s="84" t="s">
        <v>239</v>
      </c>
      <c r="D124" s="54" t="str">
        <f t="shared" si="9"/>
        <v>17C1</v>
      </c>
      <c r="E124" s="55">
        <v>58</v>
      </c>
      <c r="F124" s="55">
        <v>58</v>
      </c>
      <c r="G124" s="55">
        <v>58</v>
      </c>
      <c r="H124" s="55">
        <v>58</v>
      </c>
      <c r="I124" s="55">
        <v>58</v>
      </c>
      <c r="J124" s="55">
        <v>58</v>
      </c>
      <c r="K124" s="55">
        <v>58</v>
      </c>
      <c r="L124" s="55">
        <v>58</v>
      </c>
      <c r="M124" s="55">
        <v>58</v>
      </c>
      <c r="N124" s="55">
        <v>29</v>
      </c>
      <c r="O124" s="55">
        <v>29</v>
      </c>
      <c r="P124" s="55">
        <v>29</v>
      </c>
    </row>
    <row r="125" spans="1:16" ht="15" customHeight="1" x14ac:dyDescent="0.25">
      <c r="A125" s="124"/>
      <c r="B125" s="121"/>
      <c r="C125" s="84" t="s">
        <v>242</v>
      </c>
      <c r="D125" s="54" t="str">
        <f t="shared" si="9"/>
        <v>17C1</v>
      </c>
      <c r="E125" s="55">
        <v>58</v>
      </c>
      <c r="F125" s="55">
        <v>58</v>
      </c>
      <c r="G125" s="55">
        <v>58</v>
      </c>
      <c r="H125" s="55">
        <v>58</v>
      </c>
      <c r="I125" s="55">
        <v>58</v>
      </c>
      <c r="J125" s="55">
        <v>58</v>
      </c>
      <c r="K125" s="55">
        <v>58</v>
      </c>
      <c r="L125" s="55">
        <v>58</v>
      </c>
      <c r="M125" s="55">
        <v>58</v>
      </c>
      <c r="N125" s="55">
        <v>29</v>
      </c>
      <c r="O125" s="55">
        <v>29</v>
      </c>
      <c r="P125" s="55">
        <v>29</v>
      </c>
    </row>
    <row r="126" spans="1:16" ht="15" customHeight="1" x14ac:dyDescent="0.25">
      <c r="A126" s="124"/>
      <c r="B126" s="121"/>
      <c r="C126" s="84" t="s">
        <v>246</v>
      </c>
      <c r="D126" s="54" t="str">
        <f t="shared" si="9"/>
        <v>17C1</v>
      </c>
      <c r="E126" s="55">
        <v>58</v>
      </c>
      <c r="F126" s="55">
        <v>58</v>
      </c>
      <c r="G126" s="55">
        <v>58</v>
      </c>
      <c r="H126" s="55">
        <v>58</v>
      </c>
      <c r="I126" s="55">
        <v>58</v>
      </c>
      <c r="J126" s="55">
        <v>58</v>
      </c>
      <c r="K126" s="55">
        <v>58</v>
      </c>
      <c r="L126" s="55">
        <v>58</v>
      </c>
      <c r="M126" s="55">
        <v>58</v>
      </c>
      <c r="N126" s="55">
        <v>29</v>
      </c>
      <c r="O126" s="55">
        <v>29</v>
      </c>
      <c r="P126" s="55">
        <v>29</v>
      </c>
    </row>
    <row r="127" spans="1:16" ht="15" customHeight="1" x14ac:dyDescent="0.25">
      <c r="A127" s="124"/>
      <c r="B127" s="121"/>
      <c r="C127" s="84" t="s">
        <v>250</v>
      </c>
      <c r="D127" s="54" t="str">
        <f t="shared" si="9"/>
        <v>17C1</v>
      </c>
      <c r="E127" s="55">
        <v>58</v>
      </c>
      <c r="F127" s="55">
        <v>58</v>
      </c>
      <c r="G127" s="55">
        <v>58</v>
      </c>
      <c r="H127" s="55">
        <v>58</v>
      </c>
      <c r="I127" s="55">
        <v>58</v>
      </c>
      <c r="J127" s="55">
        <v>58</v>
      </c>
      <c r="K127" s="55">
        <v>58</v>
      </c>
      <c r="L127" s="55">
        <v>58</v>
      </c>
      <c r="M127" s="55">
        <v>58</v>
      </c>
      <c r="N127" s="55">
        <v>29</v>
      </c>
      <c r="O127" s="55">
        <v>29</v>
      </c>
      <c r="P127" s="55">
        <v>29</v>
      </c>
    </row>
    <row r="128" spans="1:16" ht="15" customHeight="1" x14ac:dyDescent="0.25">
      <c r="A128" s="124"/>
      <c r="B128" s="121"/>
      <c r="C128" s="84" t="s">
        <v>254</v>
      </c>
      <c r="D128" s="54" t="str">
        <f t="shared" si="9"/>
        <v>17C1</v>
      </c>
      <c r="E128" s="55">
        <v>58</v>
      </c>
      <c r="F128" s="55">
        <v>58</v>
      </c>
      <c r="G128" s="55">
        <v>58</v>
      </c>
      <c r="H128" s="55">
        <v>58</v>
      </c>
      <c r="I128" s="55">
        <v>58</v>
      </c>
      <c r="J128" s="55">
        <v>58</v>
      </c>
      <c r="K128" s="55">
        <v>58</v>
      </c>
      <c r="L128" s="55">
        <v>58</v>
      </c>
      <c r="M128" s="55">
        <v>58</v>
      </c>
      <c r="N128" s="55">
        <v>29</v>
      </c>
      <c r="O128" s="55">
        <v>29</v>
      </c>
      <c r="P128" s="55">
        <v>29</v>
      </c>
    </row>
    <row r="129" spans="1:16" ht="15" customHeight="1" x14ac:dyDescent="0.25">
      <c r="A129" s="124"/>
      <c r="B129" s="121"/>
      <c r="C129" s="84" t="s">
        <v>257</v>
      </c>
      <c r="D129" s="54" t="str">
        <f t="shared" si="9"/>
        <v>17C1</v>
      </c>
      <c r="E129" s="55">
        <v>56</v>
      </c>
      <c r="F129" s="55">
        <v>56</v>
      </c>
      <c r="G129" s="55">
        <v>56</v>
      </c>
      <c r="H129" s="55">
        <v>56</v>
      </c>
      <c r="I129" s="55">
        <v>56</v>
      </c>
      <c r="J129" s="55">
        <v>56</v>
      </c>
      <c r="K129" s="55">
        <v>56</v>
      </c>
      <c r="L129" s="55">
        <v>56</v>
      </c>
      <c r="M129" s="55">
        <v>56</v>
      </c>
      <c r="N129" s="55">
        <v>28</v>
      </c>
      <c r="O129" s="55">
        <v>28</v>
      </c>
      <c r="P129" s="55">
        <v>28</v>
      </c>
    </row>
    <row r="130" spans="1:16" ht="15" customHeight="1" x14ac:dyDescent="0.25">
      <c r="A130" s="124"/>
      <c r="B130" s="121"/>
      <c r="C130" s="84" t="s">
        <v>220</v>
      </c>
      <c r="D130" s="54" t="str">
        <f t="shared" si="9"/>
        <v>17C1</v>
      </c>
      <c r="E130" s="55">
        <v>60</v>
      </c>
      <c r="F130" s="55">
        <v>60</v>
      </c>
      <c r="G130" s="55">
        <v>60</v>
      </c>
      <c r="H130" s="55">
        <v>60</v>
      </c>
      <c r="I130" s="55">
        <v>60</v>
      </c>
      <c r="J130" s="55">
        <v>60</v>
      </c>
      <c r="K130" s="55">
        <v>60</v>
      </c>
      <c r="L130" s="55">
        <v>60</v>
      </c>
      <c r="M130" s="55">
        <v>60</v>
      </c>
      <c r="N130" s="55">
        <v>30</v>
      </c>
      <c r="O130" s="55">
        <v>30</v>
      </c>
      <c r="P130" s="55">
        <v>30</v>
      </c>
    </row>
    <row r="131" spans="1:16" ht="15" customHeight="1" x14ac:dyDescent="0.25">
      <c r="A131" s="124"/>
      <c r="B131" s="121"/>
      <c r="C131" s="84" t="s">
        <v>244</v>
      </c>
      <c r="D131" s="54" t="str">
        <f t="shared" si="9"/>
        <v>17C1</v>
      </c>
      <c r="E131" s="55">
        <v>60</v>
      </c>
      <c r="F131" s="55">
        <v>60</v>
      </c>
      <c r="G131" s="55">
        <v>60</v>
      </c>
      <c r="H131" s="55">
        <v>60</v>
      </c>
      <c r="I131" s="55">
        <v>60</v>
      </c>
      <c r="J131" s="55">
        <v>60</v>
      </c>
      <c r="K131" s="55">
        <v>60</v>
      </c>
      <c r="L131" s="55">
        <v>60</v>
      </c>
      <c r="M131" s="55">
        <v>60</v>
      </c>
      <c r="N131" s="55">
        <v>30</v>
      </c>
      <c r="O131" s="55">
        <v>30</v>
      </c>
      <c r="P131" s="55">
        <v>30</v>
      </c>
    </row>
    <row r="132" spans="1:16" ht="15" customHeight="1" x14ac:dyDescent="0.25">
      <c r="A132" s="124"/>
      <c r="B132" s="121"/>
      <c r="C132" s="84" t="s">
        <v>222</v>
      </c>
      <c r="D132" s="54" t="str">
        <f t="shared" si="9"/>
        <v>17C1</v>
      </c>
      <c r="E132" s="55">
        <v>15</v>
      </c>
      <c r="F132" s="55">
        <v>15</v>
      </c>
      <c r="G132" s="55">
        <v>15</v>
      </c>
      <c r="H132" s="55">
        <v>15</v>
      </c>
      <c r="I132" s="55">
        <v>15</v>
      </c>
      <c r="J132" s="55">
        <v>15</v>
      </c>
      <c r="K132" s="55">
        <v>15</v>
      </c>
      <c r="L132" s="55">
        <v>15</v>
      </c>
      <c r="M132" s="55">
        <v>15</v>
      </c>
      <c r="N132" s="55">
        <v>8</v>
      </c>
      <c r="O132" s="55">
        <v>8</v>
      </c>
      <c r="P132" s="55">
        <v>8</v>
      </c>
    </row>
    <row r="133" spans="1:16" ht="15" customHeight="1" x14ac:dyDescent="0.25">
      <c r="A133" s="124"/>
      <c r="B133" s="121"/>
      <c r="C133" s="84" t="s">
        <v>221</v>
      </c>
      <c r="D133" s="54" t="str">
        <f t="shared" si="9"/>
        <v>17C1</v>
      </c>
      <c r="E133" s="55">
        <v>37</v>
      </c>
      <c r="F133" s="55">
        <v>37</v>
      </c>
      <c r="G133" s="55">
        <v>37</v>
      </c>
      <c r="H133" s="55">
        <v>37</v>
      </c>
      <c r="I133" s="55">
        <v>37</v>
      </c>
      <c r="J133" s="55">
        <v>37</v>
      </c>
      <c r="K133" s="55">
        <v>37</v>
      </c>
      <c r="L133" s="55">
        <v>37</v>
      </c>
      <c r="M133" s="55">
        <v>37</v>
      </c>
      <c r="N133" s="55">
        <v>18</v>
      </c>
      <c r="O133" s="55">
        <v>18</v>
      </c>
      <c r="P133" s="55">
        <v>18</v>
      </c>
    </row>
    <row r="134" spans="1:16" ht="15" customHeight="1" x14ac:dyDescent="0.25">
      <c r="A134" s="124"/>
      <c r="B134" s="121"/>
      <c r="C134" s="84" t="s">
        <v>262</v>
      </c>
      <c r="D134" s="54" t="str">
        <f t="shared" si="9"/>
        <v>17C2</v>
      </c>
      <c r="E134" s="55">
        <v>20</v>
      </c>
      <c r="F134" s="55">
        <v>20</v>
      </c>
      <c r="G134" s="55">
        <v>20</v>
      </c>
      <c r="H134" s="55">
        <v>20</v>
      </c>
      <c r="I134" s="55">
        <v>20</v>
      </c>
      <c r="J134" s="55">
        <v>20</v>
      </c>
      <c r="K134" s="55">
        <v>20</v>
      </c>
      <c r="L134" s="55">
        <v>20</v>
      </c>
      <c r="M134" s="55">
        <v>20</v>
      </c>
      <c r="N134" s="55">
        <v>10</v>
      </c>
      <c r="O134" s="55">
        <v>10</v>
      </c>
      <c r="P134" s="55">
        <v>10</v>
      </c>
    </row>
    <row r="135" spans="1:16" ht="15" customHeight="1" x14ac:dyDescent="0.25">
      <c r="A135" s="124"/>
      <c r="B135" s="121"/>
      <c r="C135" s="84" t="s">
        <v>99</v>
      </c>
      <c r="D135" s="54"/>
      <c r="E135" s="55">
        <v>73</v>
      </c>
      <c r="F135" s="55">
        <v>73</v>
      </c>
      <c r="G135" s="55">
        <v>73</v>
      </c>
      <c r="H135" s="55">
        <v>73</v>
      </c>
      <c r="I135" s="55">
        <v>73</v>
      </c>
      <c r="J135" s="55">
        <v>73</v>
      </c>
      <c r="K135" s="55">
        <v>73</v>
      </c>
      <c r="L135" s="55">
        <v>73</v>
      </c>
      <c r="M135" s="55">
        <v>73</v>
      </c>
      <c r="N135" s="55">
        <v>73</v>
      </c>
      <c r="O135" s="55">
        <v>73</v>
      </c>
      <c r="P135" s="55">
        <v>73</v>
      </c>
    </row>
    <row r="136" spans="1:16" ht="15" customHeight="1" x14ac:dyDescent="0.25">
      <c r="A136" s="124"/>
      <c r="B136" s="121"/>
      <c r="C136" s="84" t="s">
        <v>69</v>
      </c>
      <c r="D136" s="54"/>
      <c r="E136" s="55">
        <v>46</v>
      </c>
      <c r="F136" s="55">
        <v>46</v>
      </c>
      <c r="G136" s="55">
        <v>46</v>
      </c>
      <c r="H136" s="55">
        <v>46</v>
      </c>
      <c r="I136" s="55">
        <v>46</v>
      </c>
      <c r="J136" s="55">
        <v>46</v>
      </c>
      <c r="K136" s="55">
        <v>46</v>
      </c>
      <c r="L136" s="55">
        <v>46</v>
      </c>
      <c r="M136" s="55">
        <v>46</v>
      </c>
      <c r="N136" s="55">
        <v>46</v>
      </c>
      <c r="O136" s="55">
        <v>46</v>
      </c>
      <c r="P136" s="55">
        <v>46</v>
      </c>
    </row>
    <row r="137" spans="1:16" ht="15" customHeight="1" x14ac:dyDescent="0.25">
      <c r="A137" s="124"/>
      <c r="B137" s="121"/>
      <c r="C137" s="84" t="s">
        <v>108</v>
      </c>
      <c r="D137" s="54"/>
      <c r="E137" s="88">
        <v>58</v>
      </c>
      <c r="F137" s="88">
        <v>58</v>
      </c>
      <c r="G137" s="88">
        <v>58</v>
      </c>
      <c r="H137" s="88">
        <v>58</v>
      </c>
      <c r="I137" s="88">
        <v>58</v>
      </c>
      <c r="J137" s="88">
        <v>58</v>
      </c>
      <c r="K137" s="88">
        <v>58</v>
      </c>
      <c r="L137" s="88">
        <v>58</v>
      </c>
      <c r="M137" s="88">
        <v>58</v>
      </c>
      <c r="N137" s="88">
        <v>58</v>
      </c>
      <c r="O137" s="88">
        <v>58</v>
      </c>
      <c r="P137" s="88">
        <v>58</v>
      </c>
    </row>
    <row r="138" spans="1:16" ht="15" customHeight="1" x14ac:dyDescent="0.25">
      <c r="A138" s="125"/>
      <c r="B138" s="122"/>
      <c r="C138" s="83" t="s">
        <v>128</v>
      </c>
      <c r="D138" s="57"/>
      <c r="E138" s="89">
        <v>57</v>
      </c>
      <c r="F138" s="89">
        <v>57</v>
      </c>
      <c r="G138" s="89">
        <v>57</v>
      </c>
      <c r="H138" s="89">
        <v>57</v>
      </c>
      <c r="I138" s="89">
        <v>57</v>
      </c>
      <c r="J138" s="89">
        <v>57</v>
      </c>
      <c r="K138" s="89">
        <v>57</v>
      </c>
      <c r="L138" s="89">
        <v>57</v>
      </c>
      <c r="M138" s="89">
        <v>57</v>
      </c>
      <c r="N138" s="89">
        <v>57</v>
      </c>
      <c r="O138" s="89">
        <v>57</v>
      </c>
      <c r="P138" s="89">
        <v>57</v>
      </c>
    </row>
    <row r="139" spans="1:16" ht="15" customHeight="1" x14ac:dyDescent="0.25">
      <c r="A139" s="123">
        <v>5</v>
      </c>
      <c r="B139" s="120" t="s">
        <v>529</v>
      </c>
      <c r="C139" s="82" t="s">
        <v>133</v>
      </c>
      <c r="D139" s="52"/>
      <c r="E139" s="90">
        <v>59</v>
      </c>
      <c r="F139" s="90">
        <v>59</v>
      </c>
      <c r="G139" s="90">
        <v>59</v>
      </c>
      <c r="H139" s="90">
        <v>59</v>
      </c>
      <c r="I139" s="90">
        <v>59</v>
      </c>
      <c r="J139" s="90">
        <v>59</v>
      </c>
      <c r="K139" s="90">
        <v>59</v>
      </c>
      <c r="L139" s="90">
        <v>59</v>
      </c>
      <c r="M139" s="90">
        <v>59</v>
      </c>
      <c r="N139" s="90">
        <v>59</v>
      </c>
      <c r="O139" s="90">
        <v>59</v>
      </c>
      <c r="P139" s="90">
        <v>59</v>
      </c>
    </row>
    <row r="140" spans="1:16" ht="15" customHeight="1" x14ac:dyDescent="0.25">
      <c r="A140" s="124"/>
      <c r="B140" s="121"/>
      <c r="C140" s="84" t="s">
        <v>136</v>
      </c>
      <c r="D140" s="54"/>
      <c r="E140" s="88">
        <v>59</v>
      </c>
      <c r="F140" s="88">
        <v>59</v>
      </c>
      <c r="G140" s="88">
        <v>59</v>
      </c>
      <c r="H140" s="88">
        <v>59</v>
      </c>
      <c r="I140" s="88">
        <v>59</v>
      </c>
      <c r="J140" s="88">
        <v>59</v>
      </c>
      <c r="K140" s="88">
        <v>59</v>
      </c>
      <c r="L140" s="88">
        <v>59</v>
      </c>
      <c r="M140" s="88">
        <v>59</v>
      </c>
      <c r="N140" s="88">
        <v>59</v>
      </c>
      <c r="O140" s="88">
        <v>59</v>
      </c>
      <c r="P140" s="88">
        <v>59</v>
      </c>
    </row>
    <row r="141" spans="1:16" ht="15" customHeight="1" x14ac:dyDescent="0.25">
      <c r="A141" s="124"/>
      <c r="B141" s="121"/>
      <c r="C141" s="84" t="s">
        <v>138</v>
      </c>
      <c r="D141" s="54"/>
      <c r="E141" s="88">
        <v>59</v>
      </c>
      <c r="F141" s="88">
        <v>59</v>
      </c>
      <c r="G141" s="88">
        <v>59</v>
      </c>
      <c r="H141" s="88">
        <v>59</v>
      </c>
      <c r="I141" s="88">
        <v>59</v>
      </c>
      <c r="J141" s="88">
        <v>59</v>
      </c>
      <c r="K141" s="88">
        <v>59</v>
      </c>
      <c r="L141" s="88">
        <v>59</v>
      </c>
      <c r="M141" s="88">
        <v>59</v>
      </c>
      <c r="N141" s="88">
        <v>59</v>
      </c>
      <c r="O141" s="88">
        <v>59</v>
      </c>
      <c r="P141" s="88">
        <v>59</v>
      </c>
    </row>
    <row r="142" spans="1:16" ht="15" customHeight="1" x14ac:dyDescent="0.25">
      <c r="A142" s="124"/>
      <c r="B142" s="121"/>
      <c r="C142" s="84" t="s">
        <v>139</v>
      </c>
      <c r="D142" s="54"/>
      <c r="E142" s="88">
        <v>59</v>
      </c>
      <c r="F142" s="88">
        <v>59</v>
      </c>
      <c r="G142" s="88">
        <v>59</v>
      </c>
      <c r="H142" s="88">
        <v>59</v>
      </c>
      <c r="I142" s="88">
        <v>59</v>
      </c>
      <c r="J142" s="88">
        <v>59</v>
      </c>
      <c r="K142" s="88">
        <v>59</v>
      </c>
      <c r="L142" s="88">
        <v>59</v>
      </c>
      <c r="M142" s="88">
        <v>59</v>
      </c>
      <c r="N142" s="88">
        <v>59</v>
      </c>
      <c r="O142" s="88">
        <v>59</v>
      </c>
      <c r="P142" s="88">
        <v>59</v>
      </c>
    </row>
    <row r="143" spans="1:16" ht="15" customHeight="1" x14ac:dyDescent="0.25">
      <c r="A143" s="124"/>
      <c r="B143" s="121"/>
      <c r="C143" s="84" t="s">
        <v>142</v>
      </c>
      <c r="D143" s="54"/>
      <c r="E143" s="88">
        <v>59</v>
      </c>
      <c r="F143" s="88">
        <v>59</v>
      </c>
      <c r="G143" s="88">
        <v>59</v>
      </c>
      <c r="H143" s="88">
        <v>59</v>
      </c>
      <c r="I143" s="88">
        <v>59</v>
      </c>
      <c r="J143" s="88">
        <v>59</v>
      </c>
      <c r="K143" s="88">
        <v>59</v>
      </c>
      <c r="L143" s="88">
        <v>59</v>
      </c>
      <c r="M143" s="88">
        <v>59</v>
      </c>
      <c r="N143" s="88">
        <v>59</v>
      </c>
      <c r="O143" s="88">
        <v>59</v>
      </c>
      <c r="P143" s="88">
        <v>59</v>
      </c>
    </row>
    <row r="144" spans="1:16" ht="15" customHeight="1" x14ac:dyDescent="0.25">
      <c r="A144" s="124"/>
      <c r="B144" s="121"/>
      <c r="C144" s="84" t="s">
        <v>144</v>
      </c>
      <c r="D144" s="54"/>
      <c r="E144" s="88">
        <v>59</v>
      </c>
      <c r="F144" s="88">
        <v>59</v>
      </c>
      <c r="G144" s="88">
        <v>59</v>
      </c>
      <c r="H144" s="88">
        <v>59</v>
      </c>
      <c r="I144" s="88">
        <v>59</v>
      </c>
      <c r="J144" s="88">
        <v>59</v>
      </c>
      <c r="K144" s="88">
        <v>59</v>
      </c>
      <c r="L144" s="88">
        <v>59</v>
      </c>
      <c r="M144" s="88">
        <v>59</v>
      </c>
      <c r="N144" s="88">
        <v>59</v>
      </c>
      <c r="O144" s="88">
        <v>59</v>
      </c>
      <c r="P144" s="88">
        <v>59</v>
      </c>
    </row>
    <row r="145" spans="1:16" ht="15" customHeight="1" x14ac:dyDescent="0.25">
      <c r="A145" s="124"/>
      <c r="B145" s="121"/>
      <c r="C145" s="84" t="s">
        <v>147</v>
      </c>
      <c r="D145" s="54"/>
      <c r="E145" s="88">
        <v>60</v>
      </c>
      <c r="F145" s="88">
        <v>60</v>
      </c>
      <c r="G145" s="88">
        <v>60</v>
      </c>
      <c r="H145" s="88">
        <v>60</v>
      </c>
      <c r="I145" s="88">
        <v>60</v>
      </c>
      <c r="J145" s="88">
        <v>60</v>
      </c>
      <c r="K145" s="88">
        <v>60</v>
      </c>
      <c r="L145" s="88">
        <v>60</v>
      </c>
      <c r="M145" s="88">
        <v>60</v>
      </c>
      <c r="N145" s="88">
        <v>60</v>
      </c>
      <c r="O145" s="88">
        <v>60</v>
      </c>
      <c r="P145" s="88">
        <v>60</v>
      </c>
    </row>
    <row r="146" spans="1:16" ht="15" customHeight="1" x14ac:dyDescent="0.25">
      <c r="A146" s="124"/>
      <c r="B146" s="121"/>
      <c r="C146" s="84" t="s">
        <v>109</v>
      </c>
      <c r="D146" s="54"/>
      <c r="E146" s="88">
        <v>58</v>
      </c>
      <c r="F146" s="88">
        <v>58</v>
      </c>
      <c r="G146" s="88">
        <v>58</v>
      </c>
      <c r="H146" s="88">
        <v>58</v>
      </c>
      <c r="I146" s="88">
        <v>58</v>
      </c>
      <c r="J146" s="88">
        <v>58</v>
      </c>
      <c r="K146" s="88">
        <v>58</v>
      </c>
      <c r="L146" s="88">
        <v>58</v>
      </c>
      <c r="M146" s="88">
        <v>58</v>
      </c>
      <c r="N146" s="88">
        <v>58</v>
      </c>
      <c r="O146" s="88">
        <v>58</v>
      </c>
      <c r="P146" s="88">
        <v>58</v>
      </c>
    </row>
    <row r="147" spans="1:16" ht="15" customHeight="1" x14ac:dyDescent="0.25">
      <c r="A147" s="124"/>
      <c r="B147" s="121"/>
      <c r="C147" s="84" t="s">
        <v>137</v>
      </c>
      <c r="D147" s="54"/>
      <c r="E147" s="88">
        <v>20</v>
      </c>
      <c r="F147" s="88">
        <v>20</v>
      </c>
      <c r="G147" s="88">
        <v>20</v>
      </c>
      <c r="H147" s="88">
        <v>20</v>
      </c>
      <c r="I147" s="88">
        <v>20</v>
      </c>
      <c r="J147" s="88">
        <v>20</v>
      </c>
      <c r="K147" s="88">
        <v>20</v>
      </c>
      <c r="L147" s="88">
        <v>20</v>
      </c>
      <c r="M147" s="88">
        <v>20</v>
      </c>
      <c r="N147" s="88">
        <v>20</v>
      </c>
      <c r="O147" s="88">
        <v>20</v>
      </c>
      <c r="P147" s="88">
        <v>20</v>
      </c>
    </row>
    <row r="148" spans="1:16" ht="15" customHeight="1" x14ac:dyDescent="0.25">
      <c r="A148" s="124"/>
      <c r="B148" s="121"/>
      <c r="C148" s="84" t="s">
        <v>111</v>
      </c>
      <c r="D148" s="54"/>
      <c r="E148" s="88">
        <v>37</v>
      </c>
      <c r="F148" s="88">
        <v>37</v>
      </c>
      <c r="G148" s="88">
        <v>37</v>
      </c>
      <c r="H148" s="88">
        <v>37</v>
      </c>
      <c r="I148" s="88">
        <v>37</v>
      </c>
      <c r="J148" s="88">
        <v>37</v>
      </c>
      <c r="K148" s="88">
        <v>37</v>
      </c>
      <c r="L148" s="88">
        <v>37</v>
      </c>
      <c r="M148" s="88">
        <v>37</v>
      </c>
      <c r="N148" s="88">
        <v>37</v>
      </c>
      <c r="O148" s="88">
        <v>37</v>
      </c>
      <c r="P148" s="88">
        <v>37</v>
      </c>
    </row>
    <row r="149" spans="1:16" ht="15" customHeight="1" x14ac:dyDescent="0.25">
      <c r="A149" s="124"/>
      <c r="B149" s="121"/>
      <c r="C149" s="84" t="s">
        <v>110</v>
      </c>
      <c r="D149" s="54"/>
      <c r="E149" s="88">
        <v>39</v>
      </c>
      <c r="F149" s="88">
        <v>39</v>
      </c>
      <c r="G149" s="88">
        <v>39</v>
      </c>
      <c r="H149" s="88">
        <v>39</v>
      </c>
      <c r="I149" s="88">
        <v>39</v>
      </c>
      <c r="J149" s="88">
        <v>39</v>
      </c>
      <c r="K149" s="88">
        <v>39</v>
      </c>
      <c r="L149" s="88">
        <v>39</v>
      </c>
      <c r="M149" s="88">
        <v>39</v>
      </c>
      <c r="N149" s="88">
        <v>39</v>
      </c>
      <c r="O149" s="88">
        <v>39</v>
      </c>
      <c r="P149" s="88">
        <v>39</v>
      </c>
    </row>
    <row r="150" spans="1:16" ht="15" customHeight="1" x14ac:dyDescent="0.25">
      <c r="A150" s="124"/>
      <c r="B150" s="121"/>
      <c r="C150" s="84" t="s">
        <v>531</v>
      </c>
      <c r="D150" s="54" t="e">
        <f>LEFT(C150,FIND("-",C150,1)-1)</f>
        <v>#VALUE!</v>
      </c>
      <c r="E150" s="55">
        <v>0</v>
      </c>
      <c r="F150" s="55">
        <v>0</v>
      </c>
      <c r="G150" s="55">
        <v>0</v>
      </c>
      <c r="H150" s="55">
        <v>0</v>
      </c>
      <c r="I150" s="55">
        <v>0</v>
      </c>
      <c r="J150" s="55">
        <v>0</v>
      </c>
      <c r="K150" s="55">
        <v>0</v>
      </c>
      <c r="L150" s="88">
        <v>200</v>
      </c>
      <c r="M150" s="88">
        <v>200</v>
      </c>
      <c r="N150" s="88">
        <v>200</v>
      </c>
      <c r="O150" s="88">
        <v>200</v>
      </c>
      <c r="P150" s="88">
        <v>200</v>
      </c>
    </row>
    <row r="151" spans="1:16" ht="15" customHeight="1" x14ac:dyDescent="0.25">
      <c r="A151" s="124"/>
      <c r="B151" s="121"/>
      <c r="C151" s="83" t="s">
        <v>532</v>
      </c>
      <c r="D151" s="57" t="e">
        <f>LEFT(C151,FIND("-",C151,1)-1)</f>
        <v>#VALUE!</v>
      </c>
      <c r="E151" s="58">
        <v>0</v>
      </c>
      <c r="F151" s="58">
        <v>0</v>
      </c>
      <c r="G151" s="58">
        <v>0</v>
      </c>
      <c r="H151" s="58">
        <v>0</v>
      </c>
      <c r="I151" s="58">
        <v>0</v>
      </c>
      <c r="J151" s="58">
        <v>0</v>
      </c>
      <c r="K151" s="58">
        <v>0</v>
      </c>
      <c r="L151" s="89">
        <v>600</v>
      </c>
      <c r="M151" s="89">
        <v>600</v>
      </c>
      <c r="N151" s="89">
        <v>600</v>
      </c>
      <c r="O151" s="89">
        <v>600</v>
      </c>
      <c r="P151" s="89">
        <v>600</v>
      </c>
    </row>
    <row r="152" spans="1:16" ht="18" customHeight="1" x14ac:dyDescent="0.25">
      <c r="A152" s="125"/>
      <c r="B152" s="122"/>
      <c r="C152" s="87" t="s">
        <v>468</v>
      </c>
      <c r="D152" s="86"/>
      <c r="E152" s="81">
        <f>SUM(E96:E151)</f>
        <v>2249</v>
      </c>
      <c r="F152" s="81">
        <f t="shared" ref="F152:P152" si="10">SUM(F96:F151)</f>
        <v>2249</v>
      </c>
      <c r="G152" s="81">
        <f t="shared" si="10"/>
        <v>2249</v>
      </c>
      <c r="H152" s="81">
        <f t="shared" si="10"/>
        <v>2249</v>
      </c>
      <c r="I152" s="81">
        <f t="shared" si="10"/>
        <v>2249</v>
      </c>
      <c r="J152" s="81">
        <f t="shared" si="10"/>
        <v>2249</v>
      </c>
      <c r="K152" s="81">
        <f t="shared" si="10"/>
        <v>2249</v>
      </c>
      <c r="L152" s="81">
        <f t="shared" si="10"/>
        <v>3049</v>
      </c>
      <c r="M152" s="81">
        <f t="shared" si="10"/>
        <v>3049</v>
      </c>
      <c r="N152" s="81">
        <f t="shared" si="10"/>
        <v>2520</v>
      </c>
      <c r="O152" s="81">
        <f t="shared" si="10"/>
        <v>2520</v>
      </c>
      <c r="P152" s="81">
        <f t="shared" si="10"/>
        <v>2520</v>
      </c>
    </row>
    <row r="153" spans="1:16" ht="15" customHeight="1" x14ac:dyDescent="0.25">
      <c r="A153" s="123">
        <v>6</v>
      </c>
      <c r="B153" s="120" t="s">
        <v>476</v>
      </c>
      <c r="C153" s="82" t="s">
        <v>419</v>
      </c>
      <c r="D153" s="52" t="s">
        <v>471</v>
      </c>
      <c r="E153" s="90">
        <v>6</v>
      </c>
      <c r="F153" s="90">
        <v>6</v>
      </c>
      <c r="G153" s="90">
        <v>6</v>
      </c>
      <c r="H153" s="90">
        <v>6</v>
      </c>
      <c r="I153" s="90">
        <v>6</v>
      </c>
      <c r="J153" s="90">
        <v>6</v>
      </c>
      <c r="K153" s="90">
        <v>6</v>
      </c>
      <c r="L153" s="90">
        <v>6</v>
      </c>
      <c r="M153" s="90">
        <v>6</v>
      </c>
      <c r="N153" s="90">
        <v>0</v>
      </c>
      <c r="O153" s="90">
        <v>0</v>
      </c>
      <c r="P153" s="90">
        <v>0</v>
      </c>
    </row>
    <row r="154" spans="1:16" ht="15" customHeight="1" x14ac:dyDescent="0.25">
      <c r="A154" s="124"/>
      <c r="B154" s="121"/>
      <c r="C154" s="84" t="s">
        <v>417</v>
      </c>
      <c r="D154" s="54" t="str">
        <f>LEFT(C154,FIND("-",C154,1)-1)</f>
        <v>13TC</v>
      </c>
      <c r="E154" s="88">
        <v>6</v>
      </c>
      <c r="F154" s="88">
        <v>6</v>
      </c>
      <c r="G154" s="88">
        <v>6</v>
      </c>
      <c r="H154" s="88">
        <v>6</v>
      </c>
      <c r="I154" s="88">
        <v>6</v>
      </c>
      <c r="J154" s="88">
        <v>6</v>
      </c>
      <c r="K154" s="88">
        <v>6</v>
      </c>
      <c r="L154" s="88">
        <v>6</v>
      </c>
      <c r="M154" s="88">
        <v>6</v>
      </c>
      <c r="N154" s="88">
        <v>0</v>
      </c>
      <c r="O154" s="88">
        <v>0</v>
      </c>
      <c r="P154" s="88">
        <v>0</v>
      </c>
    </row>
    <row r="155" spans="1:16" ht="15" customHeight="1" x14ac:dyDescent="0.25">
      <c r="A155" s="124"/>
      <c r="B155" s="121"/>
      <c r="C155" s="84" t="s">
        <v>435</v>
      </c>
      <c r="D155" s="54" t="str">
        <f>LEFT(C155,FIND("-",C155,1)-1)</f>
        <v>13CÐ</v>
      </c>
      <c r="E155" s="55">
        <v>22</v>
      </c>
      <c r="F155" s="55">
        <v>22</v>
      </c>
      <c r="G155" s="55">
        <v>22</v>
      </c>
      <c r="H155" s="55">
        <v>22</v>
      </c>
      <c r="I155" s="55">
        <v>22</v>
      </c>
      <c r="J155" s="55">
        <v>22</v>
      </c>
      <c r="K155" s="55">
        <v>22</v>
      </c>
      <c r="L155" s="55">
        <v>22</v>
      </c>
      <c r="M155" s="55">
        <v>22</v>
      </c>
      <c r="N155" s="55">
        <v>22</v>
      </c>
      <c r="O155" s="55">
        <v>22</v>
      </c>
      <c r="P155" s="55">
        <v>22</v>
      </c>
    </row>
    <row r="156" spans="1:16" ht="15" customHeight="1" x14ac:dyDescent="0.25">
      <c r="A156" s="124"/>
      <c r="B156" s="121"/>
      <c r="C156" s="84" t="s">
        <v>432</v>
      </c>
      <c r="D156" s="54" t="str">
        <f>LEFT(C156,FIND("-",C156,1)-1)</f>
        <v>13CÐ</v>
      </c>
      <c r="E156" s="55">
        <v>17</v>
      </c>
      <c r="F156" s="55">
        <v>17</v>
      </c>
      <c r="G156" s="55">
        <v>17</v>
      </c>
      <c r="H156" s="55">
        <v>17</v>
      </c>
      <c r="I156" s="55">
        <v>17</v>
      </c>
      <c r="J156" s="55">
        <v>17</v>
      </c>
      <c r="K156" s="55">
        <v>17</v>
      </c>
      <c r="L156" s="55">
        <v>17</v>
      </c>
      <c r="M156" s="55">
        <v>17</v>
      </c>
      <c r="N156" s="55">
        <v>17</v>
      </c>
      <c r="O156" s="55">
        <v>17</v>
      </c>
      <c r="P156" s="55">
        <v>17</v>
      </c>
    </row>
    <row r="157" spans="1:16" ht="15" customHeight="1" x14ac:dyDescent="0.25">
      <c r="A157" s="124"/>
      <c r="B157" s="121"/>
      <c r="C157" s="84" t="s">
        <v>387</v>
      </c>
      <c r="D157" s="54" t="e">
        <f>LEFT(C157,FIND("-",C157,1)-1)</f>
        <v>#VALUE!</v>
      </c>
      <c r="E157" s="55">
        <v>9</v>
      </c>
      <c r="F157" s="55">
        <v>9</v>
      </c>
      <c r="G157" s="55">
        <v>9</v>
      </c>
      <c r="H157" s="55">
        <v>9</v>
      </c>
      <c r="I157" s="55">
        <v>9</v>
      </c>
      <c r="J157" s="55">
        <v>9</v>
      </c>
      <c r="K157" s="55">
        <v>9</v>
      </c>
      <c r="L157" s="55">
        <v>9</v>
      </c>
      <c r="M157" s="55">
        <v>9</v>
      </c>
      <c r="N157" s="55">
        <v>0</v>
      </c>
      <c r="O157" s="55">
        <v>0</v>
      </c>
      <c r="P157" s="55">
        <v>0</v>
      </c>
    </row>
    <row r="158" spans="1:16" ht="15" customHeight="1" x14ac:dyDescent="0.25">
      <c r="A158" s="124"/>
      <c r="B158" s="121"/>
      <c r="C158" s="84" t="s">
        <v>399</v>
      </c>
      <c r="D158" s="54" t="e">
        <f>LEFT(C158,FIND("-",C158,1)-1)</f>
        <v>#VALUE!</v>
      </c>
      <c r="E158" s="55">
        <v>18</v>
      </c>
      <c r="F158" s="55">
        <v>18</v>
      </c>
      <c r="G158" s="55">
        <v>18</v>
      </c>
      <c r="H158" s="55">
        <v>18</v>
      </c>
      <c r="I158" s="55">
        <v>18</v>
      </c>
      <c r="J158" s="55">
        <v>18</v>
      </c>
      <c r="K158" s="55">
        <v>18</v>
      </c>
      <c r="L158" s="55">
        <v>18</v>
      </c>
      <c r="M158" s="55">
        <v>18</v>
      </c>
      <c r="N158" s="55">
        <v>18</v>
      </c>
      <c r="O158" s="55">
        <v>18</v>
      </c>
      <c r="P158" s="55">
        <v>18</v>
      </c>
    </row>
    <row r="159" spans="1:16" ht="15" customHeight="1" x14ac:dyDescent="0.25">
      <c r="A159" s="124"/>
      <c r="B159" s="121"/>
      <c r="C159" s="84" t="s">
        <v>397</v>
      </c>
      <c r="D159" s="54" t="s">
        <v>474</v>
      </c>
      <c r="E159" s="55">
        <v>9</v>
      </c>
      <c r="F159" s="55">
        <v>9</v>
      </c>
      <c r="G159" s="55">
        <v>9</v>
      </c>
      <c r="H159" s="55">
        <v>9</v>
      </c>
      <c r="I159" s="55">
        <v>9</v>
      </c>
      <c r="J159" s="55">
        <v>9</v>
      </c>
      <c r="K159" s="55">
        <v>9</v>
      </c>
      <c r="L159" s="55">
        <v>9</v>
      </c>
      <c r="M159" s="55">
        <v>9</v>
      </c>
      <c r="N159" s="55">
        <v>9</v>
      </c>
      <c r="O159" s="55">
        <v>9</v>
      </c>
      <c r="P159" s="55">
        <v>9</v>
      </c>
    </row>
    <row r="160" spans="1:16" ht="15" customHeight="1" x14ac:dyDescent="0.25">
      <c r="A160" s="124"/>
      <c r="B160" s="121"/>
      <c r="C160" s="84" t="s">
        <v>373</v>
      </c>
      <c r="D160" s="54" t="str">
        <f>LEFT(C160,FIND("-",C160,1)-1)</f>
        <v>15TC</v>
      </c>
      <c r="E160" s="55">
        <v>5</v>
      </c>
      <c r="F160" s="55">
        <v>5</v>
      </c>
      <c r="G160" s="55">
        <v>5</v>
      </c>
      <c r="H160" s="55">
        <v>5</v>
      </c>
      <c r="I160" s="55">
        <v>5</v>
      </c>
      <c r="J160" s="55">
        <v>5</v>
      </c>
      <c r="K160" s="55">
        <v>5</v>
      </c>
      <c r="L160" s="55">
        <v>5</v>
      </c>
      <c r="M160" s="55">
        <v>5</v>
      </c>
      <c r="N160" s="55">
        <v>5</v>
      </c>
      <c r="O160" s="55">
        <v>5</v>
      </c>
      <c r="P160" s="55">
        <v>5</v>
      </c>
    </row>
    <row r="161" spans="1:16" ht="15" customHeight="1" x14ac:dyDescent="0.25">
      <c r="A161" s="124"/>
      <c r="B161" s="121"/>
      <c r="C161" s="84" t="s">
        <v>377</v>
      </c>
      <c r="D161" s="54" t="str">
        <f>LEFT(C161,FIND("-",C161,1)-1)</f>
        <v>15TCN</v>
      </c>
      <c r="E161" s="55">
        <v>19</v>
      </c>
      <c r="F161" s="55">
        <v>19</v>
      </c>
      <c r="G161" s="55">
        <v>19</v>
      </c>
      <c r="H161" s="55">
        <v>19</v>
      </c>
      <c r="I161" s="55">
        <v>19</v>
      </c>
      <c r="J161" s="55">
        <v>19</v>
      </c>
      <c r="K161" s="55">
        <v>19</v>
      </c>
      <c r="L161" s="55">
        <v>19</v>
      </c>
      <c r="M161" s="55">
        <v>19</v>
      </c>
      <c r="N161" s="55">
        <v>19</v>
      </c>
      <c r="O161" s="55">
        <v>19</v>
      </c>
      <c r="P161" s="55">
        <v>19</v>
      </c>
    </row>
    <row r="162" spans="1:16" ht="15" customHeight="1" x14ac:dyDescent="0.25">
      <c r="A162" s="124"/>
      <c r="B162" s="121"/>
      <c r="C162" s="84" t="s">
        <v>378</v>
      </c>
      <c r="D162" s="54" t="str">
        <f>LEFT(C162,FIND("-",C162,1)-1)</f>
        <v>15TCN</v>
      </c>
      <c r="E162" s="55">
        <v>18</v>
      </c>
      <c r="F162" s="55">
        <v>18</v>
      </c>
      <c r="G162" s="55">
        <v>18</v>
      </c>
      <c r="H162" s="55">
        <v>18</v>
      </c>
      <c r="I162" s="55">
        <v>18</v>
      </c>
      <c r="J162" s="55">
        <v>18</v>
      </c>
      <c r="K162" s="55">
        <v>18</v>
      </c>
      <c r="L162" s="55">
        <v>18</v>
      </c>
      <c r="M162" s="55">
        <v>18</v>
      </c>
      <c r="N162" s="55">
        <v>18</v>
      </c>
      <c r="O162" s="55">
        <v>18</v>
      </c>
      <c r="P162" s="55">
        <v>18</v>
      </c>
    </row>
    <row r="163" spans="1:16" ht="15" customHeight="1" x14ac:dyDescent="0.25">
      <c r="A163" s="124"/>
      <c r="B163" s="121"/>
      <c r="C163" s="84" t="s">
        <v>339</v>
      </c>
      <c r="D163" s="54" t="str">
        <f>LEFT(C163,FIND("-",C163,1)-1)</f>
        <v>15TCT</v>
      </c>
      <c r="E163" s="55">
        <v>18</v>
      </c>
      <c r="F163" s="55">
        <v>18</v>
      </c>
      <c r="G163" s="55">
        <v>18</v>
      </c>
      <c r="H163" s="55">
        <v>18</v>
      </c>
      <c r="I163" s="55">
        <v>18</v>
      </c>
      <c r="J163" s="55">
        <v>18</v>
      </c>
      <c r="K163" s="55">
        <v>18</v>
      </c>
      <c r="L163" s="55">
        <v>18</v>
      </c>
      <c r="M163" s="55">
        <v>18</v>
      </c>
      <c r="N163" s="55">
        <v>18</v>
      </c>
      <c r="O163" s="55">
        <v>18</v>
      </c>
      <c r="P163" s="55">
        <v>18</v>
      </c>
    </row>
    <row r="164" spans="1:16" ht="15" customHeight="1" x14ac:dyDescent="0.25">
      <c r="A164" s="124"/>
      <c r="B164" s="121"/>
      <c r="C164" s="84" t="s">
        <v>366</v>
      </c>
      <c r="D164" s="54" t="s">
        <v>474</v>
      </c>
      <c r="E164" s="55">
        <v>46</v>
      </c>
      <c r="F164" s="55">
        <v>46</v>
      </c>
      <c r="G164" s="55">
        <v>46</v>
      </c>
      <c r="H164" s="55">
        <v>46</v>
      </c>
      <c r="I164" s="55">
        <v>46</v>
      </c>
      <c r="J164" s="55">
        <v>46</v>
      </c>
      <c r="K164" s="55">
        <v>46</v>
      </c>
      <c r="L164" s="55">
        <v>46</v>
      </c>
      <c r="M164" s="55">
        <v>46</v>
      </c>
      <c r="N164" s="55">
        <v>46</v>
      </c>
      <c r="O164" s="55">
        <v>46</v>
      </c>
      <c r="P164" s="55">
        <v>46</v>
      </c>
    </row>
    <row r="165" spans="1:16" ht="15" customHeight="1" x14ac:dyDescent="0.25">
      <c r="A165" s="124"/>
      <c r="B165" s="121"/>
      <c r="C165" s="84" t="s">
        <v>367</v>
      </c>
      <c r="D165" s="54" t="s">
        <v>474</v>
      </c>
      <c r="E165" s="55">
        <v>37</v>
      </c>
      <c r="F165" s="55">
        <v>37</v>
      </c>
      <c r="G165" s="55">
        <v>37</v>
      </c>
      <c r="H165" s="55">
        <v>37</v>
      </c>
      <c r="I165" s="55">
        <v>37</v>
      </c>
      <c r="J165" s="55">
        <v>37</v>
      </c>
      <c r="K165" s="55">
        <v>37</v>
      </c>
      <c r="L165" s="55">
        <v>37</v>
      </c>
      <c r="M165" s="55">
        <v>37</v>
      </c>
      <c r="N165" s="55">
        <v>37</v>
      </c>
      <c r="O165" s="55">
        <v>37</v>
      </c>
      <c r="P165" s="55">
        <v>37</v>
      </c>
    </row>
    <row r="166" spans="1:16" ht="15" customHeight="1" x14ac:dyDescent="0.25">
      <c r="A166" s="124"/>
      <c r="B166" s="121"/>
      <c r="C166" s="84" t="s">
        <v>368</v>
      </c>
      <c r="D166" s="54" t="str">
        <f>LEFT(C166,4)</f>
        <v>15CĐ</v>
      </c>
      <c r="E166" s="55">
        <v>38</v>
      </c>
      <c r="F166" s="55">
        <v>38</v>
      </c>
      <c r="G166" s="55">
        <v>38</v>
      </c>
      <c r="H166" s="55">
        <v>38</v>
      </c>
      <c r="I166" s="55">
        <v>38</v>
      </c>
      <c r="J166" s="55">
        <v>38</v>
      </c>
      <c r="K166" s="55">
        <v>38</v>
      </c>
      <c r="L166" s="55">
        <v>38</v>
      </c>
      <c r="M166" s="55">
        <v>38</v>
      </c>
      <c r="N166" s="55">
        <v>38</v>
      </c>
      <c r="O166" s="55">
        <v>38</v>
      </c>
      <c r="P166" s="55">
        <v>38</v>
      </c>
    </row>
    <row r="167" spans="1:16" ht="15" customHeight="1" x14ac:dyDescent="0.25">
      <c r="A167" s="124"/>
      <c r="B167" s="121"/>
      <c r="C167" s="84" t="s">
        <v>369</v>
      </c>
      <c r="D167" s="54" t="str">
        <f>LEFT(C167,FIND("-",C167,1)-1)</f>
        <v>15CĐ</v>
      </c>
      <c r="E167" s="55">
        <v>30</v>
      </c>
      <c r="F167" s="55">
        <v>30</v>
      </c>
      <c r="G167" s="55">
        <v>30</v>
      </c>
      <c r="H167" s="55">
        <v>30</v>
      </c>
      <c r="I167" s="55">
        <v>30</v>
      </c>
      <c r="J167" s="55">
        <v>30</v>
      </c>
      <c r="K167" s="55">
        <v>30</v>
      </c>
      <c r="L167" s="55">
        <v>30</v>
      </c>
      <c r="M167" s="55">
        <v>30</v>
      </c>
      <c r="N167" s="55">
        <v>30</v>
      </c>
      <c r="O167" s="55">
        <v>30</v>
      </c>
      <c r="P167" s="55">
        <v>30</v>
      </c>
    </row>
    <row r="168" spans="1:16" ht="15" customHeight="1" x14ac:dyDescent="0.25">
      <c r="A168" s="124"/>
      <c r="B168" s="121"/>
      <c r="C168" s="84" t="s">
        <v>370</v>
      </c>
      <c r="D168" s="54" t="str">
        <f t="shared" ref="D168:D213" si="11">LEFT(C168,FIND("-",C168,1)-1)</f>
        <v>15CĐ</v>
      </c>
      <c r="E168" s="55">
        <v>30</v>
      </c>
      <c r="F168" s="55">
        <v>30</v>
      </c>
      <c r="G168" s="55">
        <v>30</v>
      </c>
      <c r="H168" s="55">
        <v>30</v>
      </c>
      <c r="I168" s="55">
        <v>30</v>
      </c>
      <c r="J168" s="55">
        <v>30</v>
      </c>
      <c r="K168" s="55">
        <v>30</v>
      </c>
      <c r="L168" s="55">
        <v>30</v>
      </c>
      <c r="M168" s="55">
        <v>30</v>
      </c>
      <c r="N168" s="55">
        <v>30</v>
      </c>
      <c r="O168" s="55">
        <v>30</v>
      </c>
      <c r="P168" s="55">
        <v>30</v>
      </c>
    </row>
    <row r="169" spans="1:16" ht="15" customHeight="1" x14ac:dyDescent="0.25">
      <c r="A169" s="124"/>
      <c r="B169" s="121"/>
      <c r="C169" s="84" t="s">
        <v>365</v>
      </c>
      <c r="D169" s="54" t="str">
        <f t="shared" si="11"/>
        <v>15CĐ</v>
      </c>
      <c r="E169" s="55">
        <v>20</v>
      </c>
      <c r="F169" s="55">
        <v>20</v>
      </c>
      <c r="G169" s="55">
        <v>20</v>
      </c>
      <c r="H169" s="55">
        <v>20</v>
      </c>
      <c r="I169" s="55">
        <v>20</v>
      </c>
      <c r="J169" s="55">
        <v>20</v>
      </c>
      <c r="K169" s="55">
        <v>20</v>
      </c>
      <c r="L169" s="55">
        <v>20</v>
      </c>
      <c r="M169" s="55">
        <v>20</v>
      </c>
      <c r="N169" s="55">
        <v>20</v>
      </c>
      <c r="O169" s="55">
        <v>20</v>
      </c>
      <c r="P169" s="55">
        <v>20</v>
      </c>
    </row>
    <row r="170" spans="1:16" ht="15" customHeight="1" x14ac:dyDescent="0.25">
      <c r="A170" s="124"/>
      <c r="B170" s="121"/>
      <c r="C170" s="84" t="s">
        <v>328</v>
      </c>
      <c r="D170" s="54" t="str">
        <f>LEFT(C170,FIND("-",C170,1)-1)</f>
        <v>15CĐ</v>
      </c>
      <c r="E170" s="55">
        <v>3</v>
      </c>
      <c r="F170" s="55">
        <v>3</v>
      </c>
      <c r="G170" s="55">
        <v>3</v>
      </c>
      <c r="H170" s="55">
        <v>3</v>
      </c>
      <c r="I170" s="55">
        <v>3</v>
      </c>
      <c r="J170" s="55">
        <v>3</v>
      </c>
      <c r="K170" s="55">
        <v>3</v>
      </c>
      <c r="L170" s="55">
        <v>3</v>
      </c>
      <c r="M170" s="55">
        <v>3</v>
      </c>
      <c r="N170" s="55">
        <v>0</v>
      </c>
      <c r="O170" s="55">
        <v>0</v>
      </c>
      <c r="P170" s="55">
        <v>0</v>
      </c>
    </row>
    <row r="171" spans="1:16" ht="15" customHeight="1" x14ac:dyDescent="0.25">
      <c r="A171" s="124"/>
      <c r="B171" s="121"/>
      <c r="C171" s="84" t="s">
        <v>272</v>
      </c>
      <c r="D171" s="54" t="str">
        <f>LEFT(C171,FIND("-",C171,1)-1)</f>
        <v>16TCT</v>
      </c>
      <c r="E171" s="55">
        <v>24</v>
      </c>
      <c r="F171" s="55">
        <v>24</v>
      </c>
      <c r="G171" s="55">
        <v>24</v>
      </c>
      <c r="H171" s="55">
        <v>24</v>
      </c>
      <c r="I171" s="55">
        <v>24</v>
      </c>
      <c r="J171" s="55">
        <v>24</v>
      </c>
      <c r="K171" s="55">
        <v>24</v>
      </c>
      <c r="L171" s="55">
        <v>24</v>
      </c>
      <c r="M171" s="55">
        <v>24</v>
      </c>
      <c r="N171" s="55">
        <v>12</v>
      </c>
      <c r="O171" s="55">
        <v>12</v>
      </c>
      <c r="P171" s="55">
        <v>12</v>
      </c>
    </row>
    <row r="172" spans="1:16" ht="15" customHeight="1" x14ac:dyDescent="0.25">
      <c r="A172" s="125"/>
      <c r="B172" s="122"/>
      <c r="C172" s="83" t="s">
        <v>321</v>
      </c>
      <c r="D172" s="57" t="str">
        <f>LEFT(C172,FIND("-",C172,1)-1)</f>
        <v>16TCN</v>
      </c>
      <c r="E172" s="58">
        <v>41</v>
      </c>
      <c r="F172" s="58">
        <v>41</v>
      </c>
      <c r="G172" s="58">
        <v>41</v>
      </c>
      <c r="H172" s="58">
        <v>41</v>
      </c>
      <c r="I172" s="58">
        <v>41</v>
      </c>
      <c r="J172" s="58">
        <v>41</v>
      </c>
      <c r="K172" s="58">
        <v>41</v>
      </c>
      <c r="L172" s="58">
        <v>41</v>
      </c>
      <c r="M172" s="58">
        <v>41</v>
      </c>
      <c r="N172" s="58">
        <v>21</v>
      </c>
      <c r="O172" s="58">
        <v>21</v>
      </c>
      <c r="P172" s="58">
        <v>21</v>
      </c>
    </row>
    <row r="173" spans="1:16" ht="15" customHeight="1" x14ac:dyDescent="0.25">
      <c r="A173" s="123">
        <v>6</v>
      </c>
      <c r="B173" s="120" t="s">
        <v>476</v>
      </c>
      <c r="C173" s="82" t="s">
        <v>320</v>
      </c>
      <c r="D173" s="52" t="str">
        <f>LEFT(C173,FIND("-",C173,1)-1)</f>
        <v>16TCN</v>
      </c>
      <c r="E173" s="53">
        <v>34</v>
      </c>
      <c r="F173" s="53">
        <v>34</v>
      </c>
      <c r="G173" s="53">
        <v>34</v>
      </c>
      <c r="H173" s="53">
        <v>34</v>
      </c>
      <c r="I173" s="53">
        <v>34</v>
      </c>
      <c r="J173" s="53">
        <v>34</v>
      </c>
      <c r="K173" s="53">
        <v>34</v>
      </c>
      <c r="L173" s="53">
        <v>34</v>
      </c>
      <c r="M173" s="53">
        <v>34</v>
      </c>
      <c r="N173" s="53">
        <v>17</v>
      </c>
      <c r="O173" s="53">
        <v>17</v>
      </c>
      <c r="P173" s="53">
        <v>17</v>
      </c>
    </row>
    <row r="174" spans="1:16" ht="15" customHeight="1" x14ac:dyDescent="0.25">
      <c r="A174" s="124"/>
      <c r="B174" s="121"/>
      <c r="C174" s="84" t="s">
        <v>313</v>
      </c>
      <c r="D174" s="54" t="str">
        <f t="shared" si="11"/>
        <v>16CĐ</v>
      </c>
      <c r="E174" s="55">
        <v>52</v>
      </c>
      <c r="F174" s="55">
        <v>52</v>
      </c>
      <c r="G174" s="55">
        <v>52</v>
      </c>
      <c r="H174" s="55">
        <v>52</v>
      </c>
      <c r="I174" s="55">
        <v>52</v>
      </c>
      <c r="J174" s="55">
        <v>52</v>
      </c>
      <c r="K174" s="55">
        <v>52</v>
      </c>
      <c r="L174" s="55">
        <v>52</v>
      </c>
      <c r="M174" s="55">
        <v>52</v>
      </c>
      <c r="N174" s="55">
        <v>26</v>
      </c>
      <c r="O174" s="55">
        <v>26</v>
      </c>
      <c r="P174" s="55">
        <v>26</v>
      </c>
    </row>
    <row r="175" spans="1:16" ht="15" customHeight="1" x14ac:dyDescent="0.25">
      <c r="A175" s="124"/>
      <c r="B175" s="121"/>
      <c r="C175" s="84" t="s">
        <v>303</v>
      </c>
      <c r="D175" s="54" t="str">
        <f t="shared" si="11"/>
        <v>16CĐ</v>
      </c>
      <c r="E175" s="55">
        <v>51</v>
      </c>
      <c r="F175" s="55">
        <v>51</v>
      </c>
      <c r="G175" s="55">
        <v>51</v>
      </c>
      <c r="H175" s="55">
        <v>51</v>
      </c>
      <c r="I175" s="55">
        <v>51</v>
      </c>
      <c r="J175" s="55">
        <v>51</v>
      </c>
      <c r="K175" s="55">
        <v>51</v>
      </c>
      <c r="L175" s="55">
        <v>51</v>
      </c>
      <c r="M175" s="55">
        <v>51</v>
      </c>
      <c r="N175" s="55">
        <v>26</v>
      </c>
      <c r="O175" s="55">
        <v>26</v>
      </c>
      <c r="P175" s="55">
        <v>26</v>
      </c>
    </row>
    <row r="176" spans="1:16" ht="15" customHeight="1" x14ac:dyDescent="0.25">
      <c r="A176" s="124"/>
      <c r="B176" s="121"/>
      <c r="C176" s="84" t="s">
        <v>304</v>
      </c>
      <c r="D176" s="54" t="str">
        <f t="shared" si="11"/>
        <v>16CĐ</v>
      </c>
      <c r="E176" s="55">
        <v>52</v>
      </c>
      <c r="F176" s="55">
        <v>52</v>
      </c>
      <c r="G176" s="55">
        <v>52</v>
      </c>
      <c r="H176" s="55">
        <v>52</v>
      </c>
      <c r="I176" s="55">
        <v>52</v>
      </c>
      <c r="J176" s="55">
        <v>52</v>
      </c>
      <c r="K176" s="55">
        <v>52</v>
      </c>
      <c r="L176" s="55">
        <v>52</v>
      </c>
      <c r="M176" s="55">
        <v>52</v>
      </c>
      <c r="N176" s="55">
        <v>26</v>
      </c>
      <c r="O176" s="55">
        <v>26</v>
      </c>
      <c r="P176" s="55">
        <v>26</v>
      </c>
    </row>
    <row r="177" spans="1:16" ht="15" customHeight="1" x14ac:dyDescent="0.25">
      <c r="A177" s="124"/>
      <c r="B177" s="121"/>
      <c r="C177" s="84" t="s">
        <v>305</v>
      </c>
      <c r="D177" s="54" t="str">
        <f t="shared" si="11"/>
        <v>16CĐ</v>
      </c>
      <c r="E177" s="55">
        <v>48</v>
      </c>
      <c r="F177" s="55">
        <v>48</v>
      </c>
      <c r="G177" s="55">
        <v>48</v>
      </c>
      <c r="H177" s="55">
        <v>48</v>
      </c>
      <c r="I177" s="55">
        <v>48</v>
      </c>
      <c r="J177" s="55">
        <v>48</v>
      </c>
      <c r="K177" s="55">
        <v>48</v>
      </c>
      <c r="L177" s="55">
        <v>48</v>
      </c>
      <c r="M177" s="55">
        <v>48</v>
      </c>
      <c r="N177" s="55">
        <v>24</v>
      </c>
      <c r="O177" s="55">
        <v>24</v>
      </c>
      <c r="P177" s="55">
        <v>24</v>
      </c>
    </row>
    <row r="178" spans="1:16" ht="15" customHeight="1" x14ac:dyDescent="0.25">
      <c r="A178" s="124"/>
      <c r="B178" s="121"/>
      <c r="C178" s="84" t="s">
        <v>306</v>
      </c>
      <c r="D178" s="54" t="str">
        <f t="shared" si="11"/>
        <v>16CĐ</v>
      </c>
      <c r="E178" s="55">
        <v>50</v>
      </c>
      <c r="F178" s="55">
        <v>50</v>
      </c>
      <c r="G178" s="55">
        <v>50</v>
      </c>
      <c r="H178" s="55">
        <v>50</v>
      </c>
      <c r="I178" s="55">
        <v>50</v>
      </c>
      <c r="J178" s="55">
        <v>50</v>
      </c>
      <c r="K178" s="55">
        <v>50</v>
      </c>
      <c r="L178" s="55">
        <v>50</v>
      </c>
      <c r="M178" s="55">
        <v>50</v>
      </c>
      <c r="N178" s="55">
        <v>25</v>
      </c>
      <c r="O178" s="55">
        <v>25</v>
      </c>
      <c r="P178" s="55">
        <v>25</v>
      </c>
    </row>
    <row r="179" spans="1:16" ht="15" customHeight="1" x14ac:dyDescent="0.25">
      <c r="A179" s="124"/>
      <c r="B179" s="121"/>
      <c r="C179" s="84" t="s">
        <v>307</v>
      </c>
      <c r="D179" s="54" t="str">
        <f t="shared" si="11"/>
        <v>16CĐ</v>
      </c>
      <c r="E179" s="55">
        <v>48</v>
      </c>
      <c r="F179" s="55">
        <v>48</v>
      </c>
      <c r="G179" s="55">
        <v>48</v>
      </c>
      <c r="H179" s="55">
        <v>48</v>
      </c>
      <c r="I179" s="55">
        <v>48</v>
      </c>
      <c r="J179" s="55">
        <v>48</v>
      </c>
      <c r="K179" s="55">
        <v>48</v>
      </c>
      <c r="L179" s="55">
        <v>48</v>
      </c>
      <c r="M179" s="55">
        <v>48</v>
      </c>
      <c r="N179" s="55">
        <v>24</v>
      </c>
      <c r="O179" s="55">
        <v>24</v>
      </c>
      <c r="P179" s="55">
        <v>24</v>
      </c>
    </row>
    <row r="180" spans="1:16" ht="15" customHeight="1" x14ac:dyDescent="0.25">
      <c r="A180" s="124"/>
      <c r="B180" s="121"/>
      <c r="C180" s="84" t="s">
        <v>308</v>
      </c>
      <c r="D180" s="54" t="str">
        <f t="shared" si="11"/>
        <v>16CĐ</v>
      </c>
      <c r="E180" s="55">
        <v>41</v>
      </c>
      <c r="F180" s="55">
        <v>41</v>
      </c>
      <c r="G180" s="55">
        <v>41</v>
      </c>
      <c r="H180" s="55">
        <v>41</v>
      </c>
      <c r="I180" s="55">
        <v>41</v>
      </c>
      <c r="J180" s="55">
        <v>41</v>
      </c>
      <c r="K180" s="55">
        <v>41</v>
      </c>
      <c r="L180" s="55">
        <v>41</v>
      </c>
      <c r="M180" s="55">
        <v>41</v>
      </c>
      <c r="N180" s="55">
        <v>21</v>
      </c>
      <c r="O180" s="55">
        <v>21</v>
      </c>
      <c r="P180" s="55">
        <v>21</v>
      </c>
    </row>
    <row r="181" spans="1:16" ht="15" customHeight="1" x14ac:dyDescent="0.25">
      <c r="A181" s="124"/>
      <c r="B181" s="121"/>
      <c r="C181" s="84" t="s">
        <v>203</v>
      </c>
      <c r="D181" s="54" t="str">
        <f>LEFT(C181,FIND("-",C181,1)-1)</f>
        <v>17T2</v>
      </c>
      <c r="E181" s="55">
        <v>26</v>
      </c>
      <c r="F181" s="55">
        <v>26</v>
      </c>
      <c r="G181" s="55">
        <v>26</v>
      </c>
      <c r="H181" s="55">
        <v>26</v>
      </c>
      <c r="I181" s="55">
        <v>26</v>
      </c>
      <c r="J181" s="55">
        <v>26</v>
      </c>
      <c r="K181" s="55">
        <v>26</v>
      </c>
      <c r="L181" s="55">
        <v>26</v>
      </c>
      <c r="M181" s="55">
        <v>26</v>
      </c>
      <c r="N181" s="55">
        <v>13</v>
      </c>
      <c r="O181" s="55">
        <v>13</v>
      </c>
      <c r="P181" s="55">
        <v>13</v>
      </c>
    </row>
    <row r="182" spans="1:16" ht="15" customHeight="1" x14ac:dyDescent="0.25">
      <c r="A182" s="124"/>
      <c r="B182" s="121"/>
      <c r="C182" s="84" t="s">
        <v>192</v>
      </c>
      <c r="D182" s="54"/>
      <c r="E182" s="55">
        <v>43</v>
      </c>
      <c r="F182" s="55">
        <v>43</v>
      </c>
      <c r="G182" s="55">
        <v>43</v>
      </c>
      <c r="H182" s="55">
        <v>43</v>
      </c>
      <c r="I182" s="55">
        <v>43</v>
      </c>
      <c r="J182" s="55">
        <v>43</v>
      </c>
      <c r="K182" s="55">
        <v>43</v>
      </c>
      <c r="L182" s="55">
        <v>43</v>
      </c>
      <c r="M182" s="55">
        <v>43</v>
      </c>
      <c r="N182" s="55">
        <v>43</v>
      </c>
      <c r="O182" s="55">
        <v>43</v>
      </c>
      <c r="P182" s="55">
        <v>43</v>
      </c>
    </row>
    <row r="183" spans="1:16" ht="15" customHeight="1" x14ac:dyDescent="0.25">
      <c r="A183" s="124"/>
      <c r="B183" s="121"/>
      <c r="C183" s="84" t="s">
        <v>200</v>
      </c>
      <c r="D183" s="54"/>
      <c r="E183" s="55">
        <v>42</v>
      </c>
      <c r="F183" s="55">
        <v>42</v>
      </c>
      <c r="G183" s="55">
        <v>42</v>
      </c>
      <c r="H183" s="55">
        <v>42</v>
      </c>
      <c r="I183" s="55">
        <v>42</v>
      </c>
      <c r="J183" s="55">
        <v>42</v>
      </c>
      <c r="K183" s="55">
        <v>42</v>
      </c>
      <c r="L183" s="55">
        <v>42</v>
      </c>
      <c r="M183" s="55">
        <v>42</v>
      </c>
      <c r="N183" s="55">
        <v>42</v>
      </c>
      <c r="O183" s="55">
        <v>42</v>
      </c>
      <c r="P183" s="55">
        <v>42</v>
      </c>
    </row>
    <row r="184" spans="1:16" ht="15" customHeight="1" x14ac:dyDescent="0.25">
      <c r="A184" s="124"/>
      <c r="B184" s="121"/>
      <c r="C184" s="84" t="s">
        <v>190</v>
      </c>
      <c r="D184" s="54"/>
      <c r="E184" s="55">
        <v>63</v>
      </c>
      <c r="F184" s="55">
        <v>63</v>
      </c>
      <c r="G184" s="55">
        <v>63</v>
      </c>
      <c r="H184" s="55">
        <v>63</v>
      </c>
      <c r="I184" s="55">
        <v>63</v>
      </c>
      <c r="J184" s="55">
        <v>63</v>
      </c>
      <c r="K184" s="55">
        <v>63</v>
      </c>
      <c r="L184" s="55">
        <v>63</v>
      </c>
      <c r="M184" s="55">
        <v>63</v>
      </c>
      <c r="N184" s="55">
        <v>63</v>
      </c>
      <c r="O184" s="55">
        <v>63</v>
      </c>
      <c r="P184" s="55">
        <v>63</v>
      </c>
    </row>
    <row r="185" spans="1:16" ht="15" customHeight="1" x14ac:dyDescent="0.25">
      <c r="A185" s="124"/>
      <c r="B185" s="121"/>
      <c r="C185" s="84" t="s">
        <v>191</v>
      </c>
      <c r="D185" s="54"/>
      <c r="E185" s="55">
        <v>38</v>
      </c>
      <c r="F185" s="55">
        <v>38</v>
      </c>
      <c r="G185" s="55">
        <v>38</v>
      </c>
      <c r="H185" s="55">
        <v>38</v>
      </c>
      <c r="I185" s="55">
        <v>38</v>
      </c>
      <c r="J185" s="55">
        <v>38</v>
      </c>
      <c r="K185" s="55">
        <v>38</v>
      </c>
      <c r="L185" s="55">
        <v>38</v>
      </c>
      <c r="M185" s="55">
        <v>38</v>
      </c>
      <c r="N185" s="55">
        <v>38</v>
      </c>
      <c r="O185" s="55">
        <v>38</v>
      </c>
      <c r="P185" s="55">
        <v>38</v>
      </c>
    </row>
    <row r="186" spans="1:16" ht="15" customHeight="1" x14ac:dyDescent="0.25">
      <c r="A186" s="124"/>
      <c r="B186" s="121"/>
      <c r="C186" s="84" t="s">
        <v>206</v>
      </c>
      <c r="D186" s="54" t="str">
        <f t="shared" si="11"/>
        <v>17C1</v>
      </c>
      <c r="E186" s="55">
        <v>59</v>
      </c>
      <c r="F186" s="55">
        <v>59</v>
      </c>
      <c r="G186" s="55">
        <v>59</v>
      </c>
      <c r="H186" s="55">
        <v>59</v>
      </c>
      <c r="I186" s="55">
        <v>59</v>
      </c>
      <c r="J186" s="55">
        <v>59</v>
      </c>
      <c r="K186" s="55">
        <v>59</v>
      </c>
      <c r="L186" s="55">
        <v>59</v>
      </c>
      <c r="M186" s="55">
        <v>59</v>
      </c>
      <c r="N186" s="55">
        <v>30</v>
      </c>
      <c r="O186" s="55">
        <v>30</v>
      </c>
      <c r="P186" s="55">
        <v>30</v>
      </c>
    </row>
    <row r="187" spans="1:16" ht="15" customHeight="1" x14ac:dyDescent="0.25">
      <c r="A187" s="124"/>
      <c r="B187" s="121"/>
      <c r="C187" s="84" t="s">
        <v>241</v>
      </c>
      <c r="D187" s="54" t="str">
        <f t="shared" si="11"/>
        <v>17C1</v>
      </c>
      <c r="E187" s="55">
        <v>58</v>
      </c>
      <c r="F187" s="55">
        <v>58</v>
      </c>
      <c r="G187" s="55">
        <v>58</v>
      </c>
      <c r="H187" s="55">
        <v>58</v>
      </c>
      <c r="I187" s="55">
        <v>58</v>
      </c>
      <c r="J187" s="55">
        <v>58</v>
      </c>
      <c r="K187" s="55">
        <v>58</v>
      </c>
      <c r="L187" s="55">
        <v>58</v>
      </c>
      <c r="M187" s="55">
        <v>58</v>
      </c>
      <c r="N187" s="55">
        <v>29</v>
      </c>
      <c r="O187" s="55">
        <v>29</v>
      </c>
      <c r="P187" s="55">
        <v>29</v>
      </c>
    </row>
    <row r="188" spans="1:16" ht="15" customHeight="1" x14ac:dyDescent="0.25">
      <c r="A188" s="124"/>
      <c r="B188" s="121"/>
      <c r="C188" s="84" t="s">
        <v>251</v>
      </c>
      <c r="D188" s="54" t="str">
        <f t="shared" si="11"/>
        <v>17C1</v>
      </c>
      <c r="E188" s="55">
        <v>64</v>
      </c>
      <c r="F188" s="55">
        <v>64</v>
      </c>
      <c r="G188" s="55">
        <v>64</v>
      </c>
      <c r="H188" s="55">
        <v>64</v>
      </c>
      <c r="I188" s="55">
        <v>64</v>
      </c>
      <c r="J188" s="55">
        <v>64</v>
      </c>
      <c r="K188" s="55">
        <v>64</v>
      </c>
      <c r="L188" s="55">
        <v>64</v>
      </c>
      <c r="M188" s="55">
        <v>64</v>
      </c>
      <c r="N188" s="55">
        <v>32</v>
      </c>
      <c r="O188" s="55">
        <v>32</v>
      </c>
      <c r="P188" s="55">
        <v>32</v>
      </c>
    </row>
    <row r="189" spans="1:16" ht="15" customHeight="1" x14ac:dyDescent="0.25">
      <c r="A189" s="124"/>
      <c r="B189" s="121"/>
      <c r="C189" s="84" t="s">
        <v>259</v>
      </c>
      <c r="D189" s="54" t="str">
        <f t="shared" si="11"/>
        <v>17C1</v>
      </c>
      <c r="E189" s="55">
        <v>62</v>
      </c>
      <c r="F189" s="55">
        <v>62</v>
      </c>
      <c r="G189" s="55">
        <v>62</v>
      </c>
      <c r="H189" s="55">
        <v>62</v>
      </c>
      <c r="I189" s="55">
        <v>62</v>
      </c>
      <c r="J189" s="55">
        <v>62</v>
      </c>
      <c r="K189" s="55">
        <v>62</v>
      </c>
      <c r="L189" s="55">
        <v>62</v>
      </c>
      <c r="M189" s="55">
        <v>62</v>
      </c>
      <c r="N189" s="55">
        <v>31</v>
      </c>
      <c r="O189" s="55">
        <v>31</v>
      </c>
      <c r="P189" s="55">
        <v>31</v>
      </c>
    </row>
    <row r="190" spans="1:16" ht="15" customHeight="1" x14ac:dyDescent="0.25">
      <c r="A190" s="124"/>
      <c r="B190" s="121"/>
      <c r="C190" s="84" t="s">
        <v>227</v>
      </c>
      <c r="D190" s="54" t="str">
        <f t="shared" si="11"/>
        <v>17C1</v>
      </c>
      <c r="E190" s="55">
        <v>52</v>
      </c>
      <c r="F190" s="55">
        <v>52</v>
      </c>
      <c r="G190" s="55">
        <v>52</v>
      </c>
      <c r="H190" s="55">
        <v>52</v>
      </c>
      <c r="I190" s="55">
        <v>52</v>
      </c>
      <c r="J190" s="55">
        <v>52</v>
      </c>
      <c r="K190" s="55">
        <v>52</v>
      </c>
      <c r="L190" s="55">
        <v>52</v>
      </c>
      <c r="M190" s="55">
        <v>52</v>
      </c>
      <c r="N190" s="55">
        <v>26</v>
      </c>
      <c r="O190" s="55">
        <v>26</v>
      </c>
      <c r="P190" s="55">
        <v>26</v>
      </c>
    </row>
    <row r="191" spans="1:16" ht="15" customHeight="1" x14ac:dyDescent="0.25">
      <c r="A191" s="124"/>
      <c r="B191" s="121"/>
      <c r="C191" s="84" t="s">
        <v>238</v>
      </c>
      <c r="D191" s="54" t="str">
        <f t="shared" si="11"/>
        <v>17C1</v>
      </c>
      <c r="E191" s="55">
        <v>56</v>
      </c>
      <c r="F191" s="55">
        <v>56</v>
      </c>
      <c r="G191" s="55">
        <v>56</v>
      </c>
      <c r="H191" s="55">
        <v>56</v>
      </c>
      <c r="I191" s="55">
        <v>56</v>
      </c>
      <c r="J191" s="55">
        <v>56</v>
      </c>
      <c r="K191" s="55">
        <v>56</v>
      </c>
      <c r="L191" s="55">
        <v>56</v>
      </c>
      <c r="M191" s="55">
        <v>56</v>
      </c>
      <c r="N191" s="55">
        <v>28</v>
      </c>
      <c r="O191" s="55">
        <v>28</v>
      </c>
      <c r="P191" s="55">
        <v>28</v>
      </c>
    </row>
    <row r="192" spans="1:16" ht="15" customHeight="1" x14ac:dyDescent="0.25">
      <c r="A192" s="124"/>
      <c r="B192" s="121"/>
      <c r="C192" s="84" t="s">
        <v>247</v>
      </c>
      <c r="D192" s="54" t="str">
        <f t="shared" si="11"/>
        <v>17C1</v>
      </c>
      <c r="E192" s="55">
        <v>50</v>
      </c>
      <c r="F192" s="55">
        <v>50</v>
      </c>
      <c r="G192" s="55">
        <v>50</v>
      </c>
      <c r="H192" s="55">
        <v>50</v>
      </c>
      <c r="I192" s="55">
        <v>50</v>
      </c>
      <c r="J192" s="55">
        <v>50</v>
      </c>
      <c r="K192" s="55">
        <v>50</v>
      </c>
      <c r="L192" s="55">
        <v>50</v>
      </c>
      <c r="M192" s="55">
        <v>50</v>
      </c>
      <c r="N192" s="55">
        <v>25</v>
      </c>
      <c r="O192" s="55">
        <v>25</v>
      </c>
      <c r="P192" s="55">
        <v>25</v>
      </c>
    </row>
    <row r="193" spans="1:16" ht="15" customHeight="1" x14ac:dyDescent="0.25">
      <c r="A193" s="124"/>
      <c r="B193" s="121"/>
      <c r="C193" s="84" t="s">
        <v>258</v>
      </c>
      <c r="D193" s="54" t="str">
        <f t="shared" si="11"/>
        <v>17C1</v>
      </c>
      <c r="E193" s="55">
        <v>54</v>
      </c>
      <c r="F193" s="55">
        <v>54</v>
      </c>
      <c r="G193" s="55">
        <v>54</v>
      </c>
      <c r="H193" s="55">
        <v>54</v>
      </c>
      <c r="I193" s="55">
        <v>54</v>
      </c>
      <c r="J193" s="55">
        <v>54</v>
      </c>
      <c r="K193" s="55">
        <v>54</v>
      </c>
      <c r="L193" s="55">
        <v>54</v>
      </c>
      <c r="M193" s="55">
        <v>54</v>
      </c>
      <c r="N193" s="55">
        <v>22</v>
      </c>
      <c r="O193" s="55">
        <v>22</v>
      </c>
      <c r="P193" s="55">
        <v>22</v>
      </c>
    </row>
    <row r="194" spans="1:16" ht="15" customHeight="1" x14ac:dyDescent="0.25">
      <c r="A194" s="124"/>
      <c r="B194" s="121"/>
      <c r="C194" s="84" t="s">
        <v>208</v>
      </c>
      <c r="D194" s="54" t="str">
        <f t="shared" si="11"/>
        <v>17C1</v>
      </c>
      <c r="E194" s="55">
        <v>30</v>
      </c>
      <c r="F194" s="55">
        <v>30</v>
      </c>
      <c r="G194" s="55">
        <v>30</v>
      </c>
      <c r="H194" s="55">
        <v>30</v>
      </c>
      <c r="I194" s="55">
        <v>30</v>
      </c>
      <c r="J194" s="55">
        <v>30</v>
      </c>
      <c r="K194" s="55">
        <v>30</v>
      </c>
      <c r="L194" s="55">
        <v>30</v>
      </c>
      <c r="M194" s="55">
        <v>30</v>
      </c>
      <c r="N194" s="55">
        <v>15</v>
      </c>
      <c r="O194" s="55">
        <v>15</v>
      </c>
      <c r="P194" s="55">
        <v>15</v>
      </c>
    </row>
    <row r="195" spans="1:16" ht="15" customHeight="1" x14ac:dyDescent="0.25">
      <c r="A195" s="124"/>
      <c r="B195" s="121"/>
      <c r="C195" s="84" t="s">
        <v>207</v>
      </c>
      <c r="D195" s="54" t="str">
        <f t="shared" si="11"/>
        <v>17C1</v>
      </c>
      <c r="E195" s="55">
        <v>68</v>
      </c>
      <c r="F195" s="55">
        <v>68</v>
      </c>
      <c r="G195" s="55">
        <v>68</v>
      </c>
      <c r="H195" s="55">
        <v>68</v>
      </c>
      <c r="I195" s="55">
        <v>68</v>
      </c>
      <c r="J195" s="55">
        <v>68</v>
      </c>
      <c r="K195" s="55">
        <v>68</v>
      </c>
      <c r="L195" s="55">
        <v>68</v>
      </c>
      <c r="M195" s="55">
        <v>68</v>
      </c>
      <c r="N195" s="55">
        <v>34</v>
      </c>
      <c r="O195" s="55">
        <v>34</v>
      </c>
      <c r="P195" s="55">
        <v>34</v>
      </c>
    </row>
    <row r="196" spans="1:16" ht="15" customHeight="1" x14ac:dyDescent="0.25">
      <c r="A196" s="124"/>
      <c r="B196" s="121"/>
      <c r="C196" s="84" t="s">
        <v>209</v>
      </c>
      <c r="D196" s="54" t="str">
        <f t="shared" si="11"/>
        <v>17C1</v>
      </c>
      <c r="E196" s="55">
        <v>57</v>
      </c>
      <c r="F196" s="55">
        <v>57</v>
      </c>
      <c r="G196" s="55">
        <v>57</v>
      </c>
      <c r="H196" s="55">
        <v>57</v>
      </c>
      <c r="I196" s="55">
        <v>57</v>
      </c>
      <c r="J196" s="55">
        <v>57</v>
      </c>
      <c r="K196" s="55">
        <v>57</v>
      </c>
      <c r="L196" s="55">
        <v>57</v>
      </c>
      <c r="M196" s="55">
        <v>57</v>
      </c>
      <c r="N196" s="55">
        <v>29</v>
      </c>
      <c r="O196" s="55">
        <v>29</v>
      </c>
      <c r="P196" s="55">
        <v>29</v>
      </c>
    </row>
    <row r="197" spans="1:16" ht="15" customHeight="1" x14ac:dyDescent="0.25">
      <c r="A197" s="124"/>
      <c r="B197" s="121"/>
      <c r="C197" s="84" t="s">
        <v>264</v>
      </c>
      <c r="D197" s="54" t="str">
        <f t="shared" si="11"/>
        <v>17C2</v>
      </c>
      <c r="E197" s="55">
        <v>29</v>
      </c>
      <c r="F197" s="55">
        <v>29</v>
      </c>
      <c r="G197" s="55">
        <v>29</v>
      </c>
      <c r="H197" s="55">
        <v>29</v>
      </c>
      <c r="I197" s="55">
        <v>29</v>
      </c>
      <c r="J197" s="55">
        <v>29</v>
      </c>
      <c r="K197" s="55">
        <v>29</v>
      </c>
      <c r="L197" s="55">
        <v>29</v>
      </c>
      <c r="M197" s="55">
        <v>29</v>
      </c>
      <c r="N197" s="55">
        <v>15</v>
      </c>
      <c r="O197" s="55">
        <v>15</v>
      </c>
      <c r="P197" s="55">
        <v>15</v>
      </c>
    </row>
    <row r="198" spans="1:16" ht="15" customHeight="1" x14ac:dyDescent="0.25">
      <c r="A198" s="124"/>
      <c r="B198" s="121"/>
      <c r="C198" s="84" t="s">
        <v>90</v>
      </c>
      <c r="D198" s="54" t="s">
        <v>472</v>
      </c>
      <c r="E198" s="55">
        <v>69</v>
      </c>
      <c r="F198" s="55">
        <v>69</v>
      </c>
      <c r="G198" s="55">
        <v>69</v>
      </c>
      <c r="H198" s="55">
        <v>69</v>
      </c>
      <c r="I198" s="55">
        <v>69</v>
      </c>
      <c r="J198" s="55">
        <v>69</v>
      </c>
      <c r="K198" s="55">
        <v>69</v>
      </c>
      <c r="L198" s="55">
        <v>69</v>
      </c>
      <c r="M198" s="55">
        <v>69</v>
      </c>
      <c r="N198" s="55">
        <v>69</v>
      </c>
      <c r="O198" s="55">
        <v>69</v>
      </c>
      <c r="P198" s="55">
        <v>69</v>
      </c>
    </row>
    <row r="199" spans="1:16" ht="15" customHeight="1" x14ac:dyDescent="0.25">
      <c r="A199" s="124"/>
      <c r="B199" s="121"/>
      <c r="C199" s="84" t="s">
        <v>89</v>
      </c>
      <c r="D199" s="54"/>
      <c r="E199" s="55">
        <v>55</v>
      </c>
      <c r="F199" s="55">
        <v>55</v>
      </c>
      <c r="G199" s="55">
        <v>55</v>
      </c>
      <c r="H199" s="55">
        <v>55</v>
      </c>
      <c r="I199" s="55">
        <v>55</v>
      </c>
      <c r="J199" s="55">
        <v>55</v>
      </c>
      <c r="K199" s="55">
        <v>55</v>
      </c>
      <c r="L199" s="55">
        <v>55</v>
      </c>
      <c r="M199" s="55">
        <v>55</v>
      </c>
      <c r="N199" s="55">
        <v>55</v>
      </c>
      <c r="O199" s="55">
        <v>55</v>
      </c>
      <c r="P199" s="55">
        <v>55</v>
      </c>
    </row>
    <row r="200" spans="1:16" ht="15" customHeight="1" x14ac:dyDescent="0.25">
      <c r="A200" s="124"/>
      <c r="B200" s="121"/>
      <c r="C200" s="84" t="s">
        <v>92</v>
      </c>
      <c r="D200" s="54"/>
      <c r="E200" s="55">
        <v>47</v>
      </c>
      <c r="F200" s="55">
        <v>47</v>
      </c>
      <c r="G200" s="55">
        <v>47</v>
      </c>
      <c r="H200" s="55">
        <v>47</v>
      </c>
      <c r="I200" s="55">
        <v>47</v>
      </c>
      <c r="J200" s="55">
        <v>47</v>
      </c>
      <c r="K200" s="55">
        <v>47</v>
      </c>
      <c r="L200" s="55">
        <v>47</v>
      </c>
      <c r="M200" s="55">
        <v>47</v>
      </c>
      <c r="N200" s="55">
        <v>47</v>
      </c>
      <c r="O200" s="55">
        <v>47</v>
      </c>
      <c r="P200" s="55">
        <v>47</v>
      </c>
    </row>
    <row r="201" spans="1:16" ht="15" customHeight="1" x14ac:dyDescent="0.25">
      <c r="A201" s="124"/>
      <c r="B201" s="121"/>
      <c r="C201" s="84" t="s">
        <v>153</v>
      </c>
      <c r="D201" s="54"/>
      <c r="E201" s="55">
        <v>61</v>
      </c>
      <c r="F201" s="55">
        <v>61</v>
      </c>
      <c r="G201" s="55">
        <v>61</v>
      </c>
      <c r="H201" s="55">
        <v>61</v>
      </c>
      <c r="I201" s="55">
        <v>61</v>
      </c>
      <c r="J201" s="55">
        <v>61</v>
      </c>
      <c r="K201" s="55">
        <v>61</v>
      </c>
      <c r="L201" s="55">
        <v>61</v>
      </c>
      <c r="M201" s="55">
        <v>61</v>
      </c>
      <c r="N201" s="55">
        <v>61</v>
      </c>
      <c r="O201" s="55">
        <v>61</v>
      </c>
      <c r="P201" s="55">
        <v>61</v>
      </c>
    </row>
    <row r="202" spans="1:16" ht="15" customHeight="1" x14ac:dyDescent="0.25">
      <c r="A202" s="124"/>
      <c r="B202" s="121"/>
      <c r="C202" s="84" t="s">
        <v>135</v>
      </c>
      <c r="D202" s="54"/>
      <c r="E202" s="55">
        <v>60</v>
      </c>
      <c r="F202" s="55">
        <v>60</v>
      </c>
      <c r="G202" s="55">
        <v>60</v>
      </c>
      <c r="H202" s="55">
        <v>60</v>
      </c>
      <c r="I202" s="55">
        <v>60</v>
      </c>
      <c r="J202" s="55">
        <v>60</v>
      </c>
      <c r="K202" s="55">
        <v>60</v>
      </c>
      <c r="L202" s="55">
        <v>60</v>
      </c>
      <c r="M202" s="55">
        <v>60</v>
      </c>
      <c r="N202" s="55">
        <v>60</v>
      </c>
      <c r="O202" s="55">
        <v>60</v>
      </c>
      <c r="P202" s="55">
        <v>60</v>
      </c>
    </row>
    <row r="203" spans="1:16" ht="15" customHeight="1" x14ac:dyDescent="0.25">
      <c r="A203" s="124"/>
      <c r="B203" s="121"/>
      <c r="C203" s="84" t="s">
        <v>140</v>
      </c>
      <c r="D203" s="54"/>
      <c r="E203" s="55">
        <v>60</v>
      </c>
      <c r="F203" s="55">
        <v>60</v>
      </c>
      <c r="G203" s="55">
        <v>60</v>
      </c>
      <c r="H203" s="55">
        <v>60</v>
      </c>
      <c r="I203" s="55">
        <v>60</v>
      </c>
      <c r="J203" s="55">
        <v>60</v>
      </c>
      <c r="K203" s="55">
        <v>60</v>
      </c>
      <c r="L203" s="55">
        <v>60</v>
      </c>
      <c r="M203" s="55">
        <v>60</v>
      </c>
      <c r="N203" s="55">
        <v>60</v>
      </c>
      <c r="O203" s="55">
        <v>60</v>
      </c>
      <c r="P203" s="55">
        <v>60</v>
      </c>
    </row>
    <row r="204" spans="1:16" ht="15" customHeight="1" x14ac:dyDescent="0.25">
      <c r="A204" s="124"/>
      <c r="B204" s="121"/>
      <c r="C204" s="84" t="s">
        <v>145</v>
      </c>
      <c r="D204" s="54"/>
      <c r="E204" s="55">
        <v>60</v>
      </c>
      <c r="F204" s="55">
        <v>60</v>
      </c>
      <c r="G204" s="55">
        <v>60</v>
      </c>
      <c r="H204" s="55">
        <v>60</v>
      </c>
      <c r="I204" s="55">
        <v>60</v>
      </c>
      <c r="J204" s="55">
        <v>60</v>
      </c>
      <c r="K204" s="55">
        <v>60</v>
      </c>
      <c r="L204" s="55">
        <v>60</v>
      </c>
      <c r="M204" s="55">
        <v>60</v>
      </c>
      <c r="N204" s="55">
        <v>60</v>
      </c>
      <c r="O204" s="55">
        <v>60</v>
      </c>
      <c r="P204" s="55">
        <v>60</v>
      </c>
    </row>
    <row r="205" spans="1:16" ht="15" customHeight="1" x14ac:dyDescent="0.25">
      <c r="A205" s="124"/>
      <c r="B205" s="121"/>
      <c r="C205" s="84" t="s">
        <v>116</v>
      </c>
      <c r="D205" s="54"/>
      <c r="E205" s="55">
        <v>61</v>
      </c>
      <c r="F205" s="55">
        <v>61</v>
      </c>
      <c r="G205" s="55">
        <v>61</v>
      </c>
      <c r="H205" s="55">
        <v>61</v>
      </c>
      <c r="I205" s="55">
        <v>61</v>
      </c>
      <c r="J205" s="55">
        <v>61</v>
      </c>
      <c r="K205" s="55">
        <v>61</v>
      </c>
      <c r="L205" s="55">
        <v>61</v>
      </c>
      <c r="M205" s="55">
        <v>61</v>
      </c>
      <c r="N205" s="55">
        <v>61</v>
      </c>
      <c r="O205" s="55">
        <v>61</v>
      </c>
      <c r="P205" s="55">
        <v>61</v>
      </c>
    </row>
    <row r="206" spans="1:16" ht="15" customHeight="1" x14ac:dyDescent="0.25">
      <c r="A206" s="125"/>
      <c r="B206" s="122"/>
      <c r="C206" s="83" t="s">
        <v>132</v>
      </c>
      <c r="D206" s="57"/>
      <c r="E206" s="58">
        <v>61</v>
      </c>
      <c r="F206" s="58">
        <v>61</v>
      </c>
      <c r="G206" s="58">
        <v>61</v>
      </c>
      <c r="H206" s="58">
        <v>61</v>
      </c>
      <c r="I206" s="58">
        <v>61</v>
      </c>
      <c r="J206" s="58">
        <v>61</v>
      </c>
      <c r="K206" s="58">
        <v>61</v>
      </c>
      <c r="L206" s="58">
        <v>61</v>
      </c>
      <c r="M206" s="58">
        <v>61</v>
      </c>
      <c r="N206" s="58">
        <v>61</v>
      </c>
      <c r="O206" s="58">
        <v>61</v>
      </c>
      <c r="P206" s="58">
        <v>61</v>
      </c>
    </row>
    <row r="207" spans="1:16" ht="15" customHeight="1" x14ac:dyDescent="0.25">
      <c r="A207" s="123">
        <v>6</v>
      </c>
      <c r="B207" s="120" t="s">
        <v>476</v>
      </c>
      <c r="C207" s="82" t="s">
        <v>172</v>
      </c>
      <c r="D207" s="52"/>
      <c r="E207" s="53">
        <v>62</v>
      </c>
      <c r="F207" s="53">
        <v>62</v>
      </c>
      <c r="G207" s="53">
        <v>62</v>
      </c>
      <c r="H207" s="53">
        <v>62</v>
      </c>
      <c r="I207" s="53">
        <v>62</v>
      </c>
      <c r="J207" s="53">
        <v>62</v>
      </c>
      <c r="K207" s="53">
        <v>62</v>
      </c>
      <c r="L207" s="53">
        <v>62</v>
      </c>
      <c r="M207" s="53">
        <v>62</v>
      </c>
      <c r="N207" s="53">
        <v>62</v>
      </c>
      <c r="O207" s="53">
        <v>62</v>
      </c>
      <c r="P207" s="53">
        <v>62</v>
      </c>
    </row>
    <row r="208" spans="1:16" ht="15" customHeight="1" x14ac:dyDescent="0.25">
      <c r="A208" s="124"/>
      <c r="B208" s="121"/>
      <c r="C208" s="84" t="s">
        <v>154</v>
      </c>
      <c r="D208" s="54"/>
      <c r="E208" s="55">
        <v>58</v>
      </c>
      <c r="F208" s="55">
        <v>58</v>
      </c>
      <c r="G208" s="55">
        <v>58</v>
      </c>
      <c r="H208" s="55">
        <v>58</v>
      </c>
      <c r="I208" s="55">
        <v>58</v>
      </c>
      <c r="J208" s="55">
        <v>58</v>
      </c>
      <c r="K208" s="55">
        <v>58</v>
      </c>
      <c r="L208" s="55">
        <v>58</v>
      </c>
      <c r="M208" s="55">
        <v>58</v>
      </c>
      <c r="N208" s="55">
        <v>58</v>
      </c>
      <c r="O208" s="55">
        <v>58</v>
      </c>
      <c r="P208" s="55">
        <v>58</v>
      </c>
    </row>
    <row r="209" spans="1:16" ht="15" customHeight="1" x14ac:dyDescent="0.25">
      <c r="A209" s="124"/>
      <c r="B209" s="121"/>
      <c r="C209" s="84" t="s">
        <v>169</v>
      </c>
      <c r="D209" s="54"/>
      <c r="E209" s="55">
        <v>60</v>
      </c>
      <c r="F209" s="55">
        <v>60</v>
      </c>
      <c r="G209" s="55">
        <v>60</v>
      </c>
      <c r="H209" s="55">
        <v>60</v>
      </c>
      <c r="I209" s="55">
        <v>60</v>
      </c>
      <c r="J209" s="55">
        <v>60</v>
      </c>
      <c r="K209" s="55">
        <v>60</v>
      </c>
      <c r="L209" s="55">
        <v>60</v>
      </c>
      <c r="M209" s="55">
        <v>60</v>
      </c>
      <c r="N209" s="55">
        <v>60</v>
      </c>
      <c r="O209" s="55">
        <v>60</v>
      </c>
      <c r="P209" s="55">
        <v>60</v>
      </c>
    </row>
    <row r="210" spans="1:16" ht="15" customHeight="1" x14ac:dyDescent="0.25">
      <c r="A210" s="124"/>
      <c r="B210" s="121"/>
      <c r="C210" s="84" t="s">
        <v>152</v>
      </c>
      <c r="D210" s="54" t="str">
        <f t="shared" si="11"/>
        <v>18C1</v>
      </c>
      <c r="E210" s="55">
        <v>59</v>
      </c>
      <c r="F210" s="55">
        <v>59</v>
      </c>
      <c r="G210" s="55">
        <v>59</v>
      </c>
      <c r="H210" s="55">
        <v>59</v>
      </c>
      <c r="I210" s="55">
        <v>59</v>
      </c>
      <c r="J210" s="55">
        <v>59</v>
      </c>
      <c r="K210" s="55">
        <v>59</v>
      </c>
      <c r="L210" s="55">
        <v>59</v>
      </c>
      <c r="M210" s="55">
        <v>59</v>
      </c>
      <c r="N210" s="55">
        <v>59</v>
      </c>
      <c r="O210" s="55">
        <v>59</v>
      </c>
      <c r="P210" s="55">
        <v>59</v>
      </c>
    </row>
    <row r="211" spans="1:16" ht="15" customHeight="1" x14ac:dyDescent="0.25">
      <c r="A211" s="124"/>
      <c r="B211" s="121"/>
      <c r="C211" s="84" t="s">
        <v>170</v>
      </c>
      <c r="D211" s="54" t="str">
        <f t="shared" si="11"/>
        <v>18C1</v>
      </c>
      <c r="E211" s="55">
        <v>37</v>
      </c>
      <c r="F211" s="55">
        <v>37</v>
      </c>
      <c r="G211" s="55">
        <v>37</v>
      </c>
      <c r="H211" s="55">
        <v>37</v>
      </c>
      <c r="I211" s="55">
        <v>37</v>
      </c>
      <c r="J211" s="55">
        <v>37</v>
      </c>
      <c r="K211" s="55">
        <v>37</v>
      </c>
      <c r="L211" s="55">
        <v>37</v>
      </c>
      <c r="M211" s="55">
        <v>37</v>
      </c>
      <c r="N211" s="55">
        <v>37</v>
      </c>
      <c r="O211" s="55">
        <v>37</v>
      </c>
      <c r="P211" s="55">
        <v>37</v>
      </c>
    </row>
    <row r="212" spans="1:16" ht="15" customHeight="1" x14ac:dyDescent="0.25">
      <c r="A212" s="124"/>
      <c r="B212" s="121"/>
      <c r="C212" s="84" t="s">
        <v>531</v>
      </c>
      <c r="D212" s="54" t="e">
        <f t="shared" si="11"/>
        <v>#VALUE!</v>
      </c>
      <c r="E212" s="55">
        <v>0</v>
      </c>
      <c r="F212" s="55">
        <v>0</v>
      </c>
      <c r="G212" s="55">
        <v>0</v>
      </c>
      <c r="H212" s="55">
        <v>0</v>
      </c>
      <c r="I212" s="55">
        <v>0</v>
      </c>
      <c r="J212" s="55">
        <v>0</v>
      </c>
      <c r="K212" s="55">
        <v>0</v>
      </c>
      <c r="L212" s="55">
        <v>400</v>
      </c>
      <c r="M212" s="55">
        <v>400</v>
      </c>
      <c r="N212" s="55">
        <v>400</v>
      </c>
      <c r="O212" s="55">
        <v>400</v>
      </c>
      <c r="P212" s="55">
        <v>400</v>
      </c>
    </row>
    <row r="213" spans="1:16" ht="15" customHeight="1" x14ac:dyDescent="0.25">
      <c r="A213" s="124"/>
      <c r="B213" s="121"/>
      <c r="C213" s="83" t="s">
        <v>532</v>
      </c>
      <c r="D213" s="57" t="e">
        <f t="shared" si="11"/>
        <v>#VALUE!</v>
      </c>
      <c r="E213" s="58">
        <v>0</v>
      </c>
      <c r="F213" s="58">
        <v>0</v>
      </c>
      <c r="G213" s="58">
        <v>0</v>
      </c>
      <c r="H213" s="58">
        <v>0</v>
      </c>
      <c r="I213" s="58">
        <v>0</v>
      </c>
      <c r="J213" s="58">
        <v>0</v>
      </c>
      <c r="K213" s="58">
        <v>0</v>
      </c>
      <c r="L213" s="58">
        <v>860</v>
      </c>
      <c r="M213" s="58">
        <v>860</v>
      </c>
      <c r="N213" s="58">
        <v>860</v>
      </c>
      <c r="O213" s="58">
        <v>860</v>
      </c>
      <c r="P213" s="58">
        <v>860</v>
      </c>
    </row>
    <row r="214" spans="1:16" ht="18" customHeight="1" x14ac:dyDescent="0.25">
      <c r="A214" s="125"/>
      <c r="B214" s="122"/>
      <c r="C214" s="87" t="s">
        <v>468</v>
      </c>
      <c r="D214" s="86"/>
      <c r="E214" s="81">
        <f>SUM(E153:E213)</f>
        <v>2453</v>
      </c>
      <c r="F214" s="81">
        <f t="shared" ref="F214:P214" si="12">SUM(F153:F213)</f>
        <v>2453</v>
      </c>
      <c r="G214" s="81">
        <f t="shared" si="12"/>
        <v>2453</v>
      </c>
      <c r="H214" s="81">
        <f t="shared" si="12"/>
        <v>2453</v>
      </c>
      <c r="I214" s="81">
        <f t="shared" si="12"/>
        <v>2453</v>
      </c>
      <c r="J214" s="81">
        <f t="shared" si="12"/>
        <v>2453</v>
      </c>
      <c r="K214" s="81">
        <f t="shared" si="12"/>
        <v>2453</v>
      </c>
      <c r="L214" s="81">
        <f t="shared" si="12"/>
        <v>3713</v>
      </c>
      <c r="M214" s="81">
        <f t="shared" si="12"/>
        <v>3713</v>
      </c>
      <c r="N214" s="81">
        <f t="shared" si="12"/>
        <v>3134</v>
      </c>
      <c r="O214" s="81">
        <f t="shared" si="12"/>
        <v>3134</v>
      </c>
      <c r="P214" s="81">
        <f t="shared" si="12"/>
        <v>3134</v>
      </c>
    </row>
    <row r="215" spans="1:16" ht="15.95" customHeight="1" x14ac:dyDescent="0.25">
      <c r="A215" s="123">
        <v>7</v>
      </c>
      <c r="B215" s="120" t="s">
        <v>477</v>
      </c>
      <c r="C215" s="82" t="s">
        <v>418</v>
      </c>
      <c r="D215" s="52"/>
      <c r="E215" s="53">
        <v>11</v>
      </c>
      <c r="F215" s="53">
        <v>11</v>
      </c>
      <c r="G215" s="53">
        <v>11</v>
      </c>
      <c r="H215" s="53">
        <v>11</v>
      </c>
      <c r="I215" s="53">
        <v>11</v>
      </c>
      <c r="J215" s="53">
        <v>11</v>
      </c>
      <c r="K215" s="53">
        <v>11</v>
      </c>
      <c r="L215" s="53">
        <v>11</v>
      </c>
      <c r="M215" s="53">
        <v>11</v>
      </c>
      <c r="N215" s="53">
        <v>0</v>
      </c>
      <c r="O215" s="53">
        <v>0</v>
      </c>
      <c r="P215" s="53">
        <v>0</v>
      </c>
    </row>
    <row r="216" spans="1:16" ht="15.95" customHeight="1" x14ac:dyDescent="0.25">
      <c r="A216" s="124"/>
      <c r="B216" s="121"/>
      <c r="C216" s="84" t="s">
        <v>429</v>
      </c>
      <c r="D216" s="54" t="str">
        <f>LEFT(C216,FIND("-",C216,1)-1)</f>
        <v>13CÐ</v>
      </c>
      <c r="E216" s="55">
        <v>3</v>
      </c>
      <c r="F216" s="55">
        <v>3</v>
      </c>
      <c r="G216" s="55">
        <v>3</v>
      </c>
      <c r="H216" s="55">
        <v>3</v>
      </c>
      <c r="I216" s="55">
        <v>3</v>
      </c>
      <c r="J216" s="55">
        <v>3</v>
      </c>
      <c r="K216" s="55">
        <v>3</v>
      </c>
      <c r="L216" s="55">
        <v>3</v>
      </c>
      <c r="M216" s="55">
        <v>3</v>
      </c>
      <c r="N216" s="55">
        <v>3</v>
      </c>
      <c r="O216" s="55">
        <v>3</v>
      </c>
      <c r="P216" s="55">
        <v>3</v>
      </c>
    </row>
    <row r="217" spans="1:16" ht="15.95" customHeight="1" x14ac:dyDescent="0.25">
      <c r="A217" s="124"/>
      <c r="B217" s="121"/>
      <c r="C217" s="84" t="s">
        <v>388</v>
      </c>
      <c r="D217" s="54"/>
      <c r="E217" s="55">
        <v>11</v>
      </c>
      <c r="F217" s="55">
        <v>11</v>
      </c>
      <c r="G217" s="55">
        <v>11</v>
      </c>
      <c r="H217" s="55">
        <v>11</v>
      </c>
      <c r="I217" s="55">
        <v>11</v>
      </c>
      <c r="J217" s="55">
        <v>11</v>
      </c>
      <c r="K217" s="55">
        <v>11</v>
      </c>
      <c r="L217" s="55">
        <v>11</v>
      </c>
      <c r="M217" s="55">
        <v>11</v>
      </c>
      <c r="N217" s="55">
        <v>0</v>
      </c>
      <c r="O217" s="55">
        <v>0</v>
      </c>
      <c r="P217" s="55">
        <v>0</v>
      </c>
    </row>
    <row r="218" spans="1:16" ht="15.95" customHeight="1" x14ac:dyDescent="0.25">
      <c r="A218" s="124"/>
      <c r="B218" s="121"/>
      <c r="C218" s="84" t="s">
        <v>401</v>
      </c>
      <c r="D218" s="54" t="e">
        <f>LEFT(C218,FIND("-",C218,1)-1)</f>
        <v>#VALUE!</v>
      </c>
      <c r="E218" s="55">
        <v>7</v>
      </c>
      <c r="F218" s="55">
        <v>7</v>
      </c>
      <c r="G218" s="55">
        <v>7</v>
      </c>
      <c r="H218" s="55">
        <v>7</v>
      </c>
      <c r="I218" s="55">
        <v>7</v>
      </c>
      <c r="J218" s="55">
        <v>7</v>
      </c>
      <c r="K218" s="55">
        <v>7</v>
      </c>
      <c r="L218" s="55">
        <v>7</v>
      </c>
      <c r="M218" s="55">
        <v>7</v>
      </c>
      <c r="N218" s="55">
        <v>7</v>
      </c>
      <c r="O218" s="55">
        <v>7</v>
      </c>
      <c r="P218" s="55">
        <v>7</v>
      </c>
    </row>
    <row r="219" spans="1:16" ht="15.95" customHeight="1" x14ac:dyDescent="0.25">
      <c r="A219" s="124"/>
      <c r="B219" s="121"/>
      <c r="C219" s="84" t="s">
        <v>376</v>
      </c>
      <c r="D219" s="54" t="str">
        <f>LEFT(C219,FIND("-",C219,1)-1)</f>
        <v>15TC</v>
      </c>
      <c r="E219" s="55">
        <v>4</v>
      </c>
      <c r="F219" s="55">
        <v>4</v>
      </c>
      <c r="G219" s="55">
        <v>4</v>
      </c>
      <c r="H219" s="55">
        <v>4</v>
      </c>
      <c r="I219" s="55">
        <v>4</v>
      </c>
      <c r="J219" s="55">
        <v>4</v>
      </c>
      <c r="K219" s="55">
        <v>4</v>
      </c>
      <c r="L219" s="55">
        <v>4</v>
      </c>
      <c r="M219" s="55">
        <v>4</v>
      </c>
      <c r="N219" s="55">
        <v>4</v>
      </c>
      <c r="O219" s="55">
        <v>4</v>
      </c>
      <c r="P219" s="55">
        <v>4</v>
      </c>
    </row>
    <row r="220" spans="1:16" ht="15.95" customHeight="1" x14ac:dyDescent="0.25">
      <c r="A220" s="124"/>
      <c r="B220" s="121"/>
      <c r="C220" s="84" t="s">
        <v>332</v>
      </c>
      <c r="D220" s="54"/>
      <c r="E220" s="55">
        <v>9</v>
      </c>
      <c r="F220" s="55">
        <v>9</v>
      </c>
      <c r="G220" s="55">
        <v>9</v>
      </c>
      <c r="H220" s="55">
        <v>9</v>
      </c>
      <c r="I220" s="55">
        <v>9</v>
      </c>
      <c r="J220" s="55">
        <v>9</v>
      </c>
      <c r="K220" s="55">
        <v>9</v>
      </c>
      <c r="L220" s="55">
        <v>9</v>
      </c>
      <c r="M220" s="55">
        <v>9</v>
      </c>
      <c r="N220" s="55">
        <v>9</v>
      </c>
      <c r="O220" s="55">
        <v>9</v>
      </c>
      <c r="P220" s="55">
        <v>9</v>
      </c>
    </row>
    <row r="221" spans="1:16" ht="15.95" customHeight="1" x14ac:dyDescent="0.25">
      <c r="A221" s="124"/>
      <c r="B221" s="121"/>
      <c r="C221" s="84" t="s">
        <v>379</v>
      </c>
      <c r="D221" s="54" t="str">
        <f>LEFT(C221,FIND("-",C221,1)-1)</f>
        <v>15TCN</v>
      </c>
      <c r="E221" s="55">
        <v>27</v>
      </c>
      <c r="F221" s="55">
        <v>27</v>
      </c>
      <c r="G221" s="55">
        <v>27</v>
      </c>
      <c r="H221" s="55">
        <v>27</v>
      </c>
      <c r="I221" s="55">
        <v>27</v>
      </c>
      <c r="J221" s="55">
        <v>27</v>
      </c>
      <c r="K221" s="55">
        <v>27</v>
      </c>
      <c r="L221" s="55">
        <v>27</v>
      </c>
      <c r="M221" s="55">
        <v>27</v>
      </c>
      <c r="N221" s="55">
        <v>27</v>
      </c>
      <c r="O221" s="55">
        <v>27</v>
      </c>
      <c r="P221" s="55">
        <v>27</v>
      </c>
    </row>
    <row r="222" spans="1:16" ht="15.95" customHeight="1" x14ac:dyDescent="0.25">
      <c r="A222" s="124"/>
      <c r="B222" s="121"/>
      <c r="C222" s="84" t="s">
        <v>347</v>
      </c>
      <c r="D222" s="54" t="s">
        <v>474</v>
      </c>
      <c r="E222" s="55">
        <v>52</v>
      </c>
      <c r="F222" s="55">
        <v>52</v>
      </c>
      <c r="G222" s="55">
        <v>52</v>
      </c>
      <c r="H222" s="55">
        <v>52</v>
      </c>
      <c r="I222" s="55">
        <v>52</v>
      </c>
      <c r="J222" s="55">
        <v>52</v>
      </c>
      <c r="K222" s="55">
        <v>52</v>
      </c>
      <c r="L222" s="55">
        <v>52</v>
      </c>
      <c r="M222" s="55">
        <v>52</v>
      </c>
      <c r="N222" s="55">
        <v>52</v>
      </c>
      <c r="O222" s="55">
        <v>52</v>
      </c>
      <c r="P222" s="55">
        <v>52</v>
      </c>
    </row>
    <row r="223" spans="1:16" ht="15.95" customHeight="1" x14ac:dyDescent="0.25">
      <c r="A223" s="124"/>
      <c r="B223" s="121"/>
      <c r="C223" s="84" t="s">
        <v>322</v>
      </c>
      <c r="D223" s="54" t="str">
        <f>LEFT(C223,FIND("-",C223,1)-1)</f>
        <v>16TCN</v>
      </c>
      <c r="E223" s="55">
        <v>45</v>
      </c>
      <c r="F223" s="55">
        <v>45</v>
      </c>
      <c r="G223" s="55">
        <v>45</v>
      </c>
      <c r="H223" s="55">
        <v>45</v>
      </c>
      <c r="I223" s="55">
        <v>45</v>
      </c>
      <c r="J223" s="55">
        <v>45</v>
      </c>
      <c r="K223" s="55">
        <v>45</v>
      </c>
      <c r="L223" s="55">
        <v>45</v>
      </c>
      <c r="M223" s="55">
        <v>45</v>
      </c>
      <c r="N223" s="55">
        <v>23</v>
      </c>
      <c r="O223" s="55">
        <v>23</v>
      </c>
      <c r="P223" s="55">
        <v>23</v>
      </c>
    </row>
    <row r="224" spans="1:16" ht="15.95" customHeight="1" x14ac:dyDescent="0.25">
      <c r="A224" s="124"/>
      <c r="B224" s="121"/>
      <c r="C224" s="84" t="s">
        <v>280</v>
      </c>
      <c r="D224" s="54"/>
      <c r="E224" s="55">
        <v>51</v>
      </c>
      <c r="F224" s="55">
        <v>51</v>
      </c>
      <c r="G224" s="55">
        <v>51</v>
      </c>
      <c r="H224" s="55">
        <v>51</v>
      </c>
      <c r="I224" s="55">
        <v>51</v>
      </c>
      <c r="J224" s="55">
        <v>51</v>
      </c>
      <c r="K224" s="55">
        <v>51</v>
      </c>
      <c r="L224" s="55">
        <v>51</v>
      </c>
      <c r="M224" s="55">
        <v>51</v>
      </c>
      <c r="N224" s="55">
        <v>26</v>
      </c>
      <c r="O224" s="55">
        <v>26</v>
      </c>
      <c r="P224" s="55">
        <v>26</v>
      </c>
    </row>
    <row r="225" spans="1:16" ht="15.95" customHeight="1" x14ac:dyDescent="0.25">
      <c r="A225" s="124"/>
      <c r="B225" s="121"/>
      <c r="C225" s="84" t="s">
        <v>281</v>
      </c>
      <c r="D225" s="54"/>
      <c r="E225" s="55">
        <v>45</v>
      </c>
      <c r="F225" s="55">
        <v>45</v>
      </c>
      <c r="G225" s="55">
        <v>45</v>
      </c>
      <c r="H225" s="55">
        <v>45</v>
      </c>
      <c r="I225" s="55">
        <v>45</v>
      </c>
      <c r="J225" s="55">
        <v>45</v>
      </c>
      <c r="K225" s="55">
        <v>45</v>
      </c>
      <c r="L225" s="55">
        <v>45</v>
      </c>
      <c r="M225" s="55">
        <v>45</v>
      </c>
      <c r="N225" s="55">
        <v>23</v>
      </c>
      <c r="O225" s="55">
        <v>23</v>
      </c>
      <c r="P225" s="55">
        <v>23</v>
      </c>
    </row>
    <row r="226" spans="1:16" ht="15.95" customHeight="1" x14ac:dyDescent="0.25">
      <c r="A226" s="124"/>
      <c r="B226" s="121"/>
      <c r="C226" s="84" t="s">
        <v>282</v>
      </c>
      <c r="D226" s="54"/>
      <c r="E226" s="55">
        <v>41</v>
      </c>
      <c r="F226" s="55">
        <v>41</v>
      </c>
      <c r="G226" s="55">
        <v>41</v>
      </c>
      <c r="H226" s="55">
        <v>41</v>
      </c>
      <c r="I226" s="55">
        <v>41</v>
      </c>
      <c r="J226" s="55">
        <v>41</v>
      </c>
      <c r="K226" s="55">
        <v>41</v>
      </c>
      <c r="L226" s="55">
        <v>41</v>
      </c>
      <c r="M226" s="55">
        <v>41</v>
      </c>
      <c r="N226" s="55">
        <v>21</v>
      </c>
      <c r="O226" s="55">
        <v>21</v>
      </c>
      <c r="P226" s="55">
        <v>21</v>
      </c>
    </row>
    <row r="227" spans="1:16" ht="15.95" customHeight="1" x14ac:dyDescent="0.25">
      <c r="A227" s="124"/>
      <c r="B227" s="121"/>
      <c r="C227" s="84" t="s">
        <v>180</v>
      </c>
      <c r="D227" s="54" t="str">
        <f>LEFT(C227,FIND("-",C227,1)-1)</f>
        <v>17T4</v>
      </c>
      <c r="E227" s="55">
        <v>42</v>
      </c>
      <c r="F227" s="55">
        <v>42</v>
      </c>
      <c r="G227" s="55">
        <v>42</v>
      </c>
      <c r="H227" s="55">
        <v>42</v>
      </c>
      <c r="I227" s="55">
        <v>42</v>
      </c>
      <c r="J227" s="55">
        <v>42</v>
      </c>
      <c r="K227" s="55">
        <v>42</v>
      </c>
      <c r="L227" s="55">
        <v>42</v>
      </c>
      <c r="M227" s="55">
        <v>42</v>
      </c>
      <c r="N227" s="55">
        <v>42</v>
      </c>
      <c r="O227" s="55">
        <v>42</v>
      </c>
      <c r="P227" s="55">
        <v>42</v>
      </c>
    </row>
    <row r="228" spans="1:16" ht="15.95" customHeight="1" x14ac:dyDescent="0.25">
      <c r="A228" s="124"/>
      <c r="B228" s="121"/>
      <c r="C228" s="84" t="s">
        <v>199</v>
      </c>
      <c r="D228" s="54" t="str">
        <f>LEFT(C228,FIND("-",C228,1)-1)</f>
        <v>17T4</v>
      </c>
      <c r="E228" s="55">
        <v>38</v>
      </c>
      <c r="F228" s="55">
        <v>38</v>
      </c>
      <c r="G228" s="55">
        <v>38</v>
      </c>
      <c r="H228" s="55">
        <v>38</v>
      </c>
      <c r="I228" s="55">
        <v>38</v>
      </c>
      <c r="J228" s="55">
        <v>38</v>
      </c>
      <c r="K228" s="55">
        <v>38</v>
      </c>
      <c r="L228" s="55">
        <v>38</v>
      </c>
      <c r="M228" s="55">
        <v>38</v>
      </c>
      <c r="N228" s="55">
        <v>38</v>
      </c>
      <c r="O228" s="55">
        <v>38</v>
      </c>
      <c r="P228" s="55">
        <v>38</v>
      </c>
    </row>
    <row r="229" spans="1:16" ht="15.95" customHeight="1" x14ac:dyDescent="0.25">
      <c r="A229" s="124"/>
      <c r="B229" s="121"/>
      <c r="C229" s="84" t="s">
        <v>189</v>
      </c>
      <c r="D229" s="54" t="str">
        <f>LEFT(C229,FIND("-",C229,1)-1)</f>
        <v>17T4</v>
      </c>
      <c r="E229" s="55">
        <v>50</v>
      </c>
      <c r="F229" s="55">
        <v>50</v>
      </c>
      <c r="G229" s="55">
        <v>50</v>
      </c>
      <c r="H229" s="55">
        <v>50</v>
      </c>
      <c r="I229" s="55">
        <v>50</v>
      </c>
      <c r="J229" s="55">
        <v>50</v>
      </c>
      <c r="K229" s="55">
        <v>50</v>
      </c>
      <c r="L229" s="55">
        <v>50</v>
      </c>
      <c r="M229" s="55">
        <v>50</v>
      </c>
      <c r="N229" s="55">
        <v>50</v>
      </c>
      <c r="O229" s="55">
        <v>50</v>
      </c>
      <c r="P229" s="55">
        <v>50</v>
      </c>
    </row>
    <row r="230" spans="1:16" ht="15.95" customHeight="1" x14ac:dyDescent="0.25">
      <c r="A230" s="124"/>
      <c r="B230" s="121"/>
      <c r="C230" s="84" t="s">
        <v>225</v>
      </c>
      <c r="D230" s="54"/>
      <c r="E230" s="55">
        <v>52</v>
      </c>
      <c r="F230" s="55">
        <v>52</v>
      </c>
      <c r="G230" s="55">
        <v>52</v>
      </c>
      <c r="H230" s="55">
        <v>52</v>
      </c>
      <c r="I230" s="55">
        <v>52</v>
      </c>
      <c r="J230" s="55">
        <v>52</v>
      </c>
      <c r="K230" s="55">
        <v>52</v>
      </c>
      <c r="L230" s="55">
        <v>52</v>
      </c>
      <c r="M230" s="55">
        <v>52</v>
      </c>
      <c r="N230" s="55">
        <v>26</v>
      </c>
      <c r="O230" s="55">
        <v>26</v>
      </c>
      <c r="P230" s="55">
        <v>26</v>
      </c>
    </row>
    <row r="231" spans="1:16" ht="15.95" customHeight="1" x14ac:dyDescent="0.25">
      <c r="A231" s="124"/>
      <c r="B231" s="121"/>
      <c r="C231" s="84" t="s">
        <v>260</v>
      </c>
      <c r="D231" s="54"/>
      <c r="E231" s="55">
        <v>34</v>
      </c>
      <c r="F231" s="55">
        <v>34</v>
      </c>
      <c r="G231" s="55">
        <v>34</v>
      </c>
      <c r="H231" s="55">
        <v>34</v>
      </c>
      <c r="I231" s="55">
        <v>34</v>
      </c>
      <c r="J231" s="55">
        <v>34</v>
      </c>
      <c r="K231" s="55">
        <v>34</v>
      </c>
      <c r="L231" s="55">
        <v>34</v>
      </c>
      <c r="M231" s="55">
        <v>34</v>
      </c>
      <c r="N231" s="55">
        <v>17</v>
      </c>
      <c r="O231" s="55">
        <v>17</v>
      </c>
      <c r="P231" s="55">
        <v>17</v>
      </c>
    </row>
    <row r="232" spans="1:16" ht="15.95" customHeight="1" x14ac:dyDescent="0.25">
      <c r="A232" s="124"/>
      <c r="B232" s="121"/>
      <c r="C232" s="84" t="s">
        <v>226</v>
      </c>
      <c r="D232" s="54"/>
      <c r="E232" s="55">
        <v>45</v>
      </c>
      <c r="F232" s="55">
        <v>45</v>
      </c>
      <c r="G232" s="55">
        <v>45</v>
      </c>
      <c r="H232" s="55">
        <v>45</v>
      </c>
      <c r="I232" s="55">
        <v>45</v>
      </c>
      <c r="J232" s="55">
        <v>45</v>
      </c>
      <c r="K232" s="55">
        <v>45</v>
      </c>
      <c r="L232" s="55">
        <v>45</v>
      </c>
      <c r="M232" s="55">
        <v>45</v>
      </c>
      <c r="N232" s="55">
        <v>23</v>
      </c>
      <c r="O232" s="55">
        <v>23</v>
      </c>
      <c r="P232" s="55">
        <v>23</v>
      </c>
    </row>
    <row r="233" spans="1:16" ht="15.95" customHeight="1" x14ac:dyDescent="0.25">
      <c r="A233" s="124"/>
      <c r="B233" s="121"/>
      <c r="C233" s="84" t="s">
        <v>253</v>
      </c>
      <c r="D233" s="54"/>
      <c r="E233" s="55">
        <v>52</v>
      </c>
      <c r="F233" s="55">
        <v>52</v>
      </c>
      <c r="G233" s="55">
        <v>52</v>
      </c>
      <c r="H233" s="55">
        <v>52</v>
      </c>
      <c r="I233" s="55">
        <v>52</v>
      </c>
      <c r="J233" s="55">
        <v>52</v>
      </c>
      <c r="K233" s="55">
        <v>52</v>
      </c>
      <c r="L233" s="55">
        <v>52</v>
      </c>
      <c r="M233" s="55">
        <v>52</v>
      </c>
      <c r="N233" s="55">
        <v>26</v>
      </c>
      <c r="O233" s="55">
        <v>26</v>
      </c>
      <c r="P233" s="55">
        <v>26</v>
      </c>
    </row>
    <row r="234" spans="1:16" ht="15.95" customHeight="1" x14ac:dyDescent="0.25">
      <c r="A234" s="124"/>
      <c r="B234" s="121"/>
      <c r="C234" s="84" t="s">
        <v>224</v>
      </c>
      <c r="D234" s="54"/>
      <c r="E234" s="55">
        <v>59</v>
      </c>
      <c r="F234" s="55">
        <v>59</v>
      </c>
      <c r="G234" s="55">
        <v>59</v>
      </c>
      <c r="H234" s="55">
        <v>59</v>
      </c>
      <c r="I234" s="55">
        <v>59</v>
      </c>
      <c r="J234" s="55">
        <v>59</v>
      </c>
      <c r="K234" s="55">
        <v>59</v>
      </c>
      <c r="L234" s="55">
        <v>59</v>
      </c>
      <c r="M234" s="55">
        <v>59</v>
      </c>
      <c r="N234" s="55">
        <v>30</v>
      </c>
      <c r="O234" s="55">
        <v>30</v>
      </c>
      <c r="P234" s="55">
        <v>30</v>
      </c>
    </row>
    <row r="235" spans="1:16" ht="15.95" customHeight="1" x14ac:dyDescent="0.25">
      <c r="A235" s="124"/>
      <c r="B235" s="121"/>
      <c r="C235" s="84" t="s">
        <v>93</v>
      </c>
      <c r="D235" s="54" t="str">
        <f>LEFT(C235,FIND("-",C235,1)-1)</f>
        <v>18T4</v>
      </c>
      <c r="E235" s="55">
        <v>44</v>
      </c>
      <c r="F235" s="55">
        <v>44</v>
      </c>
      <c r="G235" s="55">
        <v>44</v>
      </c>
      <c r="H235" s="55">
        <v>44</v>
      </c>
      <c r="I235" s="55">
        <v>44</v>
      </c>
      <c r="J235" s="55">
        <v>44</v>
      </c>
      <c r="K235" s="55">
        <v>44</v>
      </c>
      <c r="L235" s="55">
        <v>44</v>
      </c>
      <c r="M235" s="55">
        <v>44</v>
      </c>
      <c r="N235" s="55">
        <v>44</v>
      </c>
      <c r="O235" s="55">
        <v>44</v>
      </c>
      <c r="P235" s="55">
        <v>44</v>
      </c>
    </row>
    <row r="236" spans="1:16" ht="15.95" customHeight="1" x14ac:dyDescent="0.25">
      <c r="A236" s="124"/>
      <c r="B236" s="121"/>
      <c r="C236" s="84" t="s">
        <v>94</v>
      </c>
      <c r="D236" s="54"/>
      <c r="E236" s="55">
        <v>64</v>
      </c>
      <c r="F236" s="55">
        <v>64</v>
      </c>
      <c r="G236" s="55">
        <v>64</v>
      </c>
      <c r="H236" s="55">
        <v>64</v>
      </c>
      <c r="I236" s="55">
        <v>64</v>
      </c>
      <c r="J236" s="55">
        <v>64</v>
      </c>
      <c r="K236" s="55">
        <v>64</v>
      </c>
      <c r="L236" s="55">
        <v>64</v>
      </c>
      <c r="M236" s="55">
        <v>64</v>
      </c>
      <c r="N236" s="55">
        <v>64</v>
      </c>
      <c r="O236" s="55">
        <v>64</v>
      </c>
      <c r="P236" s="55">
        <v>64</v>
      </c>
    </row>
    <row r="237" spans="1:16" ht="15.95" customHeight="1" x14ac:dyDescent="0.25">
      <c r="A237" s="124"/>
      <c r="B237" s="121"/>
      <c r="C237" s="84" t="s">
        <v>73</v>
      </c>
      <c r="D237" s="54"/>
      <c r="E237" s="55">
        <v>65</v>
      </c>
      <c r="F237" s="55">
        <v>65</v>
      </c>
      <c r="G237" s="55">
        <v>65</v>
      </c>
      <c r="H237" s="55">
        <v>65</v>
      </c>
      <c r="I237" s="55">
        <v>65</v>
      </c>
      <c r="J237" s="55">
        <v>65</v>
      </c>
      <c r="K237" s="55">
        <v>65</v>
      </c>
      <c r="L237" s="55">
        <v>65</v>
      </c>
      <c r="M237" s="55">
        <v>65</v>
      </c>
      <c r="N237" s="55">
        <v>65</v>
      </c>
      <c r="O237" s="55">
        <v>65</v>
      </c>
      <c r="P237" s="55">
        <v>65</v>
      </c>
    </row>
    <row r="238" spans="1:16" ht="15.95" customHeight="1" x14ac:dyDescent="0.25">
      <c r="A238" s="125"/>
      <c r="B238" s="122"/>
      <c r="C238" s="83" t="s">
        <v>114</v>
      </c>
      <c r="D238" s="57" t="str">
        <f t="shared" ref="D238:D245" si="13">LEFT(C238,FIND("-",C238,1)-1)</f>
        <v>18C1</v>
      </c>
      <c r="E238" s="58">
        <v>58</v>
      </c>
      <c r="F238" s="58">
        <v>58</v>
      </c>
      <c r="G238" s="58">
        <v>58</v>
      </c>
      <c r="H238" s="58">
        <v>58</v>
      </c>
      <c r="I238" s="58">
        <v>58</v>
      </c>
      <c r="J238" s="58">
        <v>58</v>
      </c>
      <c r="K238" s="58">
        <v>58</v>
      </c>
      <c r="L238" s="58">
        <v>58</v>
      </c>
      <c r="M238" s="58">
        <v>58</v>
      </c>
      <c r="N238" s="58">
        <v>58</v>
      </c>
      <c r="O238" s="58">
        <v>58</v>
      </c>
      <c r="P238" s="58">
        <v>58</v>
      </c>
    </row>
    <row r="239" spans="1:16" ht="15.95" customHeight="1" x14ac:dyDescent="0.25">
      <c r="A239" s="123">
        <v>7</v>
      </c>
      <c r="B239" s="120" t="s">
        <v>477</v>
      </c>
      <c r="C239" s="82" t="s">
        <v>146</v>
      </c>
      <c r="D239" s="52" t="str">
        <f t="shared" si="13"/>
        <v>18C1</v>
      </c>
      <c r="E239" s="53">
        <v>47</v>
      </c>
      <c r="F239" s="53">
        <v>47</v>
      </c>
      <c r="G239" s="53">
        <v>47</v>
      </c>
      <c r="H239" s="53">
        <v>47</v>
      </c>
      <c r="I239" s="53">
        <v>47</v>
      </c>
      <c r="J239" s="53">
        <v>47</v>
      </c>
      <c r="K239" s="53">
        <v>47</v>
      </c>
      <c r="L239" s="53">
        <v>47</v>
      </c>
      <c r="M239" s="53">
        <v>47</v>
      </c>
      <c r="N239" s="53">
        <v>47</v>
      </c>
      <c r="O239" s="53">
        <v>47</v>
      </c>
      <c r="P239" s="53">
        <v>47</v>
      </c>
    </row>
    <row r="240" spans="1:16" ht="15.95" customHeight="1" x14ac:dyDescent="0.25">
      <c r="A240" s="124"/>
      <c r="B240" s="121"/>
      <c r="C240" s="84" t="s">
        <v>115</v>
      </c>
      <c r="D240" s="54" t="str">
        <f t="shared" si="13"/>
        <v>18C1</v>
      </c>
      <c r="E240" s="55">
        <v>58</v>
      </c>
      <c r="F240" s="55">
        <v>58</v>
      </c>
      <c r="G240" s="55">
        <v>58</v>
      </c>
      <c r="H240" s="55">
        <v>58</v>
      </c>
      <c r="I240" s="55">
        <v>58</v>
      </c>
      <c r="J240" s="55">
        <v>58</v>
      </c>
      <c r="K240" s="55">
        <v>58</v>
      </c>
      <c r="L240" s="55">
        <v>58</v>
      </c>
      <c r="M240" s="55">
        <v>58</v>
      </c>
      <c r="N240" s="55">
        <v>58</v>
      </c>
      <c r="O240" s="55">
        <v>58</v>
      </c>
      <c r="P240" s="55">
        <v>58</v>
      </c>
    </row>
    <row r="241" spans="1:16" ht="15.95" customHeight="1" x14ac:dyDescent="0.25">
      <c r="A241" s="124"/>
      <c r="B241" s="121"/>
      <c r="C241" s="84" t="s">
        <v>141</v>
      </c>
      <c r="D241" s="54" t="str">
        <f t="shared" si="13"/>
        <v>18C1</v>
      </c>
      <c r="E241" s="55">
        <v>58</v>
      </c>
      <c r="F241" s="55">
        <v>58</v>
      </c>
      <c r="G241" s="55">
        <v>58</v>
      </c>
      <c r="H241" s="55">
        <v>58</v>
      </c>
      <c r="I241" s="55">
        <v>58</v>
      </c>
      <c r="J241" s="55">
        <v>58</v>
      </c>
      <c r="K241" s="55">
        <v>58</v>
      </c>
      <c r="L241" s="55">
        <v>58</v>
      </c>
      <c r="M241" s="55">
        <v>58</v>
      </c>
      <c r="N241" s="55">
        <v>58</v>
      </c>
      <c r="O241" s="55">
        <v>58</v>
      </c>
      <c r="P241" s="55">
        <v>58</v>
      </c>
    </row>
    <row r="242" spans="1:16" ht="15.95" customHeight="1" x14ac:dyDescent="0.25">
      <c r="A242" s="124"/>
      <c r="B242" s="121"/>
      <c r="C242" s="84" t="s">
        <v>171</v>
      </c>
      <c r="D242" s="54" t="str">
        <f t="shared" si="13"/>
        <v>18C1</v>
      </c>
      <c r="E242" s="55">
        <v>51</v>
      </c>
      <c r="F242" s="55">
        <v>51</v>
      </c>
      <c r="G242" s="55">
        <v>51</v>
      </c>
      <c r="H242" s="55">
        <v>51</v>
      </c>
      <c r="I242" s="55">
        <v>51</v>
      </c>
      <c r="J242" s="55">
        <v>51</v>
      </c>
      <c r="K242" s="55">
        <v>51</v>
      </c>
      <c r="L242" s="55">
        <v>51</v>
      </c>
      <c r="M242" s="55">
        <v>51</v>
      </c>
      <c r="N242" s="55">
        <v>51</v>
      </c>
      <c r="O242" s="55">
        <v>51</v>
      </c>
      <c r="P242" s="55">
        <v>51</v>
      </c>
    </row>
    <row r="243" spans="1:16" ht="15.95" customHeight="1" x14ac:dyDescent="0.25">
      <c r="A243" s="124"/>
      <c r="B243" s="121"/>
      <c r="C243" s="84" t="s">
        <v>113</v>
      </c>
      <c r="D243" s="54" t="str">
        <f t="shared" si="13"/>
        <v>18C1</v>
      </c>
      <c r="E243" s="55">
        <v>63</v>
      </c>
      <c r="F243" s="55">
        <v>63</v>
      </c>
      <c r="G243" s="55">
        <v>63</v>
      </c>
      <c r="H243" s="55">
        <v>63</v>
      </c>
      <c r="I243" s="55">
        <v>63</v>
      </c>
      <c r="J243" s="55">
        <v>63</v>
      </c>
      <c r="K243" s="55">
        <v>63</v>
      </c>
      <c r="L243" s="55">
        <v>63</v>
      </c>
      <c r="M243" s="55">
        <v>63</v>
      </c>
      <c r="N243" s="55">
        <v>63</v>
      </c>
      <c r="O243" s="55">
        <v>63</v>
      </c>
      <c r="P243" s="55">
        <v>63</v>
      </c>
    </row>
    <row r="244" spans="1:16" ht="15.95" customHeight="1" x14ac:dyDescent="0.25">
      <c r="A244" s="124"/>
      <c r="B244" s="121"/>
      <c r="C244" s="84" t="s">
        <v>531</v>
      </c>
      <c r="D244" s="54" t="e">
        <f t="shared" si="13"/>
        <v>#VALUE!</v>
      </c>
      <c r="E244" s="55">
        <v>0</v>
      </c>
      <c r="F244" s="55">
        <v>0</v>
      </c>
      <c r="G244" s="55">
        <v>0</v>
      </c>
      <c r="H244" s="55">
        <v>0</v>
      </c>
      <c r="I244" s="55">
        <v>0</v>
      </c>
      <c r="J244" s="55">
        <v>0</v>
      </c>
      <c r="K244" s="55">
        <v>0</v>
      </c>
      <c r="L244" s="55">
        <v>160</v>
      </c>
      <c r="M244" s="55">
        <v>160</v>
      </c>
      <c r="N244" s="55">
        <v>160</v>
      </c>
      <c r="O244" s="55">
        <v>160</v>
      </c>
      <c r="P244" s="55">
        <v>160</v>
      </c>
    </row>
    <row r="245" spans="1:16" ht="15.95" customHeight="1" x14ac:dyDescent="0.25">
      <c r="A245" s="124"/>
      <c r="B245" s="121"/>
      <c r="C245" s="83" t="s">
        <v>532</v>
      </c>
      <c r="D245" s="57" t="e">
        <f t="shared" si="13"/>
        <v>#VALUE!</v>
      </c>
      <c r="E245" s="58">
        <v>0</v>
      </c>
      <c r="F245" s="58">
        <v>0</v>
      </c>
      <c r="G245" s="58">
        <v>0</v>
      </c>
      <c r="H245" s="58">
        <v>0</v>
      </c>
      <c r="I245" s="58">
        <v>0</v>
      </c>
      <c r="J245" s="58">
        <v>0</v>
      </c>
      <c r="K245" s="58">
        <v>0</v>
      </c>
      <c r="L245" s="58">
        <v>300</v>
      </c>
      <c r="M245" s="58">
        <v>300</v>
      </c>
      <c r="N245" s="58">
        <v>300</v>
      </c>
      <c r="O245" s="58">
        <v>300</v>
      </c>
      <c r="P245" s="58">
        <v>300</v>
      </c>
    </row>
    <row r="246" spans="1:16" ht="18" customHeight="1" x14ac:dyDescent="0.25">
      <c r="A246" s="125"/>
      <c r="B246" s="122"/>
      <c r="C246" s="87" t="s">
        <v>468</v>
      </c>
      <c r="D246" s="86"/>
      <c r="E246" s="81">
        <f t="shared" ref="E246:P246" si="14">SUM(E215:E245)</f>
        <v>1186</v>
      </c>
      <c r="F246" s="81">
        <f t="shared" si="14"/>
        <v>1186</v>
      </c>
      <c r="G246" s="81">
        <f t="shared" si="14"/>
        <v>1186</v>
      </c>
      <c r="H246" s="81">
        <f t="shared" si="14"/>
        <v>1186</v>
      </c>
      <c r="I246" s="81">
        <f t="shared" si="14"/>
        <v>1186</v>
      </c>
      <c r="J246" s="81">
        <f t="shared" si="14"/>
        <v>1186</v>
      </c>
      <c r="K246" s="81">
        <f t="shared" si="14"/>
        <v>1186</v>
      </c>
      <c r="L246" s="81">
        <f t="shared" si="14"/>
        <v>1646</v>
      </c>
      <c r="M246" s="81">
        <f t="shared" si="14"/>
        <v>1646</v>
      </c>
      <c r="N246" s="81">
        <f t="shared" si="14"/>
        <v>1415</v>
      </c>
      <c r="O246" s="81">
        <f t="shared" si="14"/>
        <v>1415</v>
      </c>
      <c r="P246" s="81">
        <f t="shared" si="14"/>
        <v>1415</v>
      </c>
    </row>
    <row r="247" spans="1:16" ht="15.95" customHeight="1" x14ac:dyDescent="0.25">
      <c r="A247" s="123">
        <v>8</v>
      </c>
      <c r="B247" s="120" t="s">
        <v>478</v>
      </c>
      <c r="C247" s="82" t="s">
        <v>415</v>
      </c>
      <c r="D247" s="52"/>
      <c r="E247" s="53">
        <v>8</v>
      </c>
      <c r="F247" s="53">
        <v>8</v>
      </c>
      <c r="G247" s="53">
        <v>8</v>
      </c>
      <c r="H247" s="53">
        <v>8</v>
      </c>
      <c r="I247" s="53">
        <v>8</v>
      </c>
      <c r="J247" s="53">
        <v>8</v>
      </c>
      <c r="K247" s="53">
        <v>8</v>
      </c>
      <c r="L247" s="53">
        <v>8</v>
      </c>
      <c r="M247" s="53">
        <v>8</v>
      </c>
      <c r="N247" s="53">
        <v>0</v>
      </c>
      <c r="O247" s="53">
        <v>0</v>
      </c>
      <c r="P247" s="53">
        <v>0</v>
      </c>
    </row>
    <row r="248" spans="1:16" ht="15.95" customHeight="1" x14ac:dyDescent="0.25">
      <c r="A248" s="124"/>
      <c r="B248" s="121"/>
      <c r="C248" s="84" t="s">
        <v>428</v>
      </c>
      <c r="D248" s="54" t="str">
        <f>LEFT(C248,FIND("-",C248,1)-1)</f>
        <v>13CÐ</v>
      </c>
      <c r="E248" s="55">
        <v>22</v>
      </c>
      <c r="F248" s="55">
        <v>22</v>
      </c>
      <c r="G248" s="55">
        <v>22</v>
      </c>
      <c r="H248" s="55">
        <v>22</v>
      </c>
      <c r="I248" s="55">
        <v>22</v>
      </c>
      <c r="J248" s="55">
        <v>22</v>
      </c>
      <c r="K248" s="55">
        <v>22</v>
      </c>
      <c r="L248" s="55">
        <v>22</v>
      </c>
      <c r="M248" s="55">
        <v>22</v>
      </c>
      <c r="N248" s="55">
        <v>22</v>
      </c>
      <c r="O248" s="55">
        <v>22</v>
      </c>
      <c r="P248" s="55">
        <v>22</v>
      </c>
    </row>
    <row r="249" spans="1:16" ht="15.95" customHeight="1" x14ac:dyDescent="0.25">
      <c r="A249" s="124"/>
      <c r="B249" s="121"/>
      <c r="C249" s="84" t="s">
        <v>391</v>
      </c>
      <c r="D249" s="54"/>
      <c r="E249" s="55">
        <v>22</v>
      </c>
      <c r="F249" s="55">
        <v>22</v>
      </c>
      <c r="G249" s="55">
        <v>22</v>
      </c>
      <c r="H249" s="55">
        <v>22</v>
      </c>
      <c r="I249" s="55">
        <v>22</v>
      </c>
      <c r="J249" s="55">
        <v>22</v>
      </c>
      <c r="K249" s="55">
        <v>22</v>
      </c>
      <c r="L249" s="55">
        <v>22</v>
      </c>
      <c r="M249" s="55">
        <v>22</v>
      </c>
      <c r="N249" s="55">
        <v>0</v>
      </c>
      <c r="O249" s="55">
        <v>0</v>
      </c>
      <c r="P249" s="55">
        <v>0</v>
      </c>
    </row>
    <row r="250" spans="1:16" ht="15.95" customHeight="1" x14ac:dyDescent="0.25">
      <c r="A250" s="124"/>
      <c r="B250" s="121"/>
      <c r="C250" s="84" t="s">
        <v>405</v>
      </c>
      <c r="D250" s="54" t="e">
        <f>LEFT(C250,FIND("-",C250,1)-1)</f>
        <v>#VALUE!</v>
      </c>
      <c r="E250" s="55">
        <v>50</v>
      </c>
      <c r="F250" s="55">
        <v>50</v>
      </c>
      <c r="G250" s="55">
        <v>50</v>
      </c>
      <c r="H250" s="55">
        <v>50</v>
      </c>
      <c r="I250" s="55">
        <v>50</v>
      </c>
      <c r="J250" s="55">
        <v>50</v>
      </c>
      <c r="K250" s="55">
        <v>50</v>
      </c>
      <c r="L250" s="55">
        <v>50</v>
      </c>
      <c r="M250" s="55">
        <v>50</v>
      </c>
      <c r="N250" s="55">
        <v>50</v>
      </c>
      <c r="O250" s="55">
        <v>50</v>
      </c>
      <c r="P250" s="55">
        <v>50</v>
      </c>
    </row>
    <row r="251" spans="1:16" ht="15.95" customHeight="1" x14ac:dyDescent="0.25">
      <c r="A251" s="124"/>
      <c r="B251" s="121"/>
      <c r="C251" s="84" t="s">
        <v>374</v>
      </c>
      <c r="D251" s="54"/>
      <c r="E251" s="55">
        <v>12</v>
      </c>
      <c r="F251" s="55">
        <v>12</v>
      </c>
      <c r="G251" s="55">
        <v>12</v>
      </c>
      <c r="H251" s="55">
        <v>12</v>
      </c>
      <c r="I251" s="55">
        <v>12</v>
      </c>
      <c r="J251" s="55">
        <v>12</v>
      </c>
      <c r="K251" s="55">
        <v>12</v>
      </c>
      <c r="L251" s="55">
        <v>12</v>
      </c>
      <c r="M251" s="55">
        <v>12</v>
      </c>
      <c r="N251" s="55">
        <v>12</v>
      </c>
      <c r="O251" s="55">
        <v>12</v>
      </c>
      <c r="P251" s="55">
        <v>12</v>
      </c>
    </row>
    <row r="252" spans="1:16" ht="15.95" customHeight="1" x14ac:dyDescent="0.25">
      <c r="A252" s="124"/>
      <c r="B252" s="121"/>
      <c r="C252" s="84" t="s">
        <v>336</v>
      </c>
      <c r="D252" s="54"/>
      <c r="E252" s="88">
        <v>13</v>
      </c>
      <c r="F252" s="88">
        <v>13</v>
      </c>
      <c r="G252" s="88">
        <v>13</v>
      </c>
      <c r="H252" s="88">
        <v>13</v>
      </c>
      <c r="I252" s="88">
        <v>13</v>
      </c>
      <c r="J252" s="88">
        <v>13</v>
      </c>
      <c r="K252" s="88">
        <v>13</v>
      </c>
      <c r="L252" s="88">
        <v>13</v>
      </c>
      <c r="M252" s="88">
        <v>13</v>
      </c>
      <c r="N252" s="88">
        <v>13</v>
      </c>
      <c r="O252" s="88">
        <v>13</v>
      </c>
      <c r="P252" s="88">
        <v>13</v>
      </c>
    </row>
    <row r="253" spans="1:16" ht="15.95" customHeight="1" x14ac:dyDescent="0.25">
      <c r="A253" s="124"/>
      <c r="B253" s="121"/>
      <c r="C253" s="84" t="s">
        <v>381</v>
      </c>
      <c r="D253" s="54"/>
      <c r="E253" s="55">
        <v>38</v>
      </c>
      <c r="F253" s="55">
        <v>38</v>
      </c>
      <c r="G253" s="55">
        <v>38</v>
      </c>
      <c r="H253" s="55">
        <v>38</v>
      </c>
      <c r="I253" s="55">
        <v>38</v>
      </c>
      <c r="J253" s="55">
        <v>38</v>
      </c>
      <c r="K253" s="55">
        <v>38</v>
      </c>
      <c r="L253" s="55">
        <v>38</v>
      </c>
      <c r="M253" s="55">
        <v>38</v>
      </c>
      <c r="N253" s="55">
        <v>38</v>
      </c>
      <c r="O253" s="55">
        <v>38</v>
      </c>
      <c r="P253" s="55">
        <v>38</v>
      </c>
    </row>
    <row r="254" spans="1:16" ht="15.95" customHeight="1" x14ac:dyDescent="0.25">
      <c r="A254" s="124"/>
      <c r="B254" s="121"/>
      <c r="C254" s="84" t="s">
        <v>342</v>
      </c>
      <c r="D254" s="54" t="str">
        <f t="shared" ref="D254:D259" si="15">LEFT(C254,FIND("-",C254,1)-1)</f>
        <v>15CĐ</v>
      </c>
      <c r="E254" s="55">
        <v>18</v>
      </c>
      <c r="F254" s="55">
        <v>18</v>
      </c>
      <c r="G254" s="55">
        <v>18</v>
      </c>
      <c r="H254" s="55">
        <v>18</v>
      </c>
      <c r="I254" s="55">
        <v>18</v>
      </c>
      <c r="J254" s="55">
        <v>18</v>
      </c>
      <c r="K254" s="55">
        <v>18</v>
      </c>
      <c r="L254" s="55">
        <v>18</v>
      </c>
      <c r="M254" s="55">
        <v>18</v>
      </c>
      <c r="N254" s="55">
        <v>18</v>
      </c>
      <c r="O254" s="55">
        <v>18</v>
      </c>
      <c r="P254" s="55">
        <v>18</v>
      </c>
    </row>
    <row r="255" spans="1:16" ht="15.95" customHeight="1" x14ac:dyDescent="0.25">
      <c r="A255" s="124"/>
      <c r="B255" s="121"/>
      <c r="C255" s="84" t="s">
        <v>346</v>
      </c>
      <c r="D255" s="54" t="str">
        <f t="shared" si="15"/>
        <v>15CĐ</v>
      </c>
      <c r="E255" s="55">
        <v>23</v>
      </c>
      <c r="F255" s="55">
        <v>23</v>
      </c>
      <c r="G255" s="55">
        <v>23</v>
      </c>
      <c r="H255" s="55">
        <v>23</v>
      </c>
      <c r="I255" s="55">
        <v>23</v>
      </c>
      <c r="J255" s="55">
        <v>23</v>
      </c>
      <c r="K255" s="55">
        <v>23</v>
      </c>
      <c r="L255" s="55">
        <v>23</v>
      </c>
      <c r="M255" s="55">
        <v>23</v>
      </c>
      <c r="N255" s="55">
        <v>23</v>
      </c>
      <c r="O255" s="55">
        <v>23</v>
      </c>
      <c r="P255" s="55">
        <v>23</v>
      </c>
    </row>
    <row r="256" spans="1:16" ht="15.95" customHeight="1" x14ac:dyDescent="0.25">
      <c r="A256" s="124"/>
      <c r="B256" s="121"/>
      <c r="C256" s="84" t="s">
        <v>345</v>
      </c>
      <c r="D256" s="54" t="str">
        <f t="shared" si="15"/>
        <v>15CĐ</v>
      </c>
      <c r="E256" s="55">
        <v>18</v>
      </c>
      <c r="F256" s="55">
        <v>18</v>
      </c>
      <c r="G256" s="55">
        <v>18</v>
      </c>
      <c r="H256" s="55">
        <v>18</v>
      </c>
      <c r="I256" s="55">
        <v>18</v>
      </c>
      <c r="J256" s="55">
        <v>18</v>
      </c>
      <c r="K256" s="55">
        <v>18</v>
      </c>
      <c r="L256" s="55">
        <v>18</v>
      </c>
      <c r="M256" s="55">
        <v>18</v>
      </c>
      <c r="N256" s="55">
        <v>18</v>
      </c>
      <c r="O256" s="55">
        <v>18</v>
      </c>
      <c r="P256" s="55">
        <v>18</v>
      </c>
    </row>
    <row r="257" spans="1:16" ht="15.95" customHeight="1" x14ac:dyDescent="0.25">
      <c r="A257" s="124"/>
      <c r="B257" s="121"/>
      <c r="C257" s="84" t="s">
        <v>343</v>
      </c>
      <c r="D257" s="54" t="str">
        <f t="shared" si="15"/>
        <v>15CĐ</v>
      </c>
      <c r="E257" s="55">
        <v>22</v>
      </c>
      <c r="F257" s="55">
        <v>22</v>
      </c>
      <c r="G257" s="55">
        <v>22</v>
      </c>
      <c r="H257" s="55">
        <v>22</v>
      </c>
      <c r="I257" s="55">
        <v>22</v>
      </c>
      <c r="J257" s="55">
        <v>22</v>
      </c>
      <c r="K257" s="55">
        <v>22</v>
      </c>
      <c r="L257" s="55">
        <v>22</v>
      </c>
      <c r="M257" s="55">
        <v>22</v>
      </c>
      <c r="N257" s="55">
        <v>22</v>
      </c>
      <c r="O257" s="55">
        <v>22</v>
      </c>
      <c r="P257" s="55">
        <v>22</v>
      </c>
    </row>
    <row r="258" spans="1:16" ht="15.95" customHeight="1" x14ac:dyDescent="0.25">
      <c r="A258" s="124"/>
      <c r="B258" s="121"/>
      <c r="C258" s="84" t="s">
        <v>344</v>
      </c>
      <c r="D258" s="54" t="str">
        <f t="shared" si="15"/>
        <v>15CĐ</v>
      </c>
      <c r="E258" s="55">
        <v>20</v>
      </c>
      <c r="F258" s="55">
        <v>20</v>
      </c>
      <c r="G258" s="55">
        <v>20</v>
      </c>
      <c r="H258" s="55">
        <v>20</v>
      </c>
      <c r="I258" s="55">
        <v>20</v>
      </c>
      <c r="J258" s="55">
        <v>20</v>
      </c>
      <c r="K258" s="55">
        <v>20</v>
      </c>
      <c r="L258" s="55">
        <v>20</v>
      </c>
      <c r="M258" s="55">
        <v>20</v>
      </c>
      <c r="N258" s="55">
        <v>20</v>
      </c>
      <c r="O258" s="55">
        <v>20</v>
      </c>
      <c r="P258" s="55">
        <v>20</v>
      </c>
    </row>
    <row r="259" spans="1:16" ht="15.95" customHeight="1" x14ac:dyDescent="0.25">
      <c r="A259" s="124"/>
      <c r="B259" s="121"/>
      <c r="C259" s="84" t="s">
        <v>352</v>
      </c>
      <c r="D259" s="54" t="str">
        <f t="shared" si="15"/>
        <v>15CĐ</v>
      </c>
      <c r="E259" s="55">
        <v>22</v>
      </c>
      <c r="F259" s="55">
        <v>22</v>
      </c>
      <c r="G259" s="55">
        <v>22</v>
      </c>
      <c r="H259" s="55">
        <v>22</v>
      </c>
      <c r="I259" s="55">
        <v>22</v>
      </c>
      <c r="J259" s="55">
        <v>22</v>
      </c>
      <c r="K259" s="55">
        <v>22</v>
      </c>
      <c r="L259" s="55">
        <v>22</v>
      </c>
      <c r="M259" s="55">
        <v>22</v>
      </c>
      <c r="N259" s="55">
        <v>22</v>
      </c>
      <c r="O259" s="55">
        <v>22</v>
      </c>
      <c r="P259" s="55">
        <v>22</v>
      </c>
    </row>
    <row r="260" spans="1:16" ht="15.95" customHeight="1" x14ac:dyDescent="0.25">
      <c r="A260" s="124"/>
      <c r="B260" s="121"/>
      <c r="C260" s="84" t="s">
        <v>330</v>
      </c>
      <c r="D260" s="54"/>
      <c r="E260" s="55">
        <v>1</v>
      </c>
      <c r="F260" s="55">
        <v>1</v>
      </c>
      <c r="G260" s="55">
        <v>1</v>
      </c>
      <c r="H260" s="55">
        <v>1</v>
      </c>
      <c r="I260" s="55">
        <v>1</v>
      </c>
      <c r="J260" s="55">
        <v>1</v>
      </c>
      <c r="K260" s="55">
        <v>1</v>
      </c>
      <c r="L260" s="55">
        <v>1</v>
      </c>
      <c r="M260" s="55">
        <v>1</v>
      </c>
      <c r="N260" s="55">
        <v>0</v>
      </c>
      <c r="O260" s="55">
        <v>0</v>
      </c>
      <c r="P260" s="55">
        <v>0</v>
      </c>
    </row>
    <row r="261" spans="1:16" ht="15.95" customHeight="1" x14ac:dyDescent="0.25">
      <c r="A261" s="124"/>
      <c r="B261" s="121"/>
      <c r="C261" s="84" t="s">
        <v>371</v>
      </c>
      <c r="D261" s="54"/>
      <c r="E261" s="55">
        <v>12</v>
      </c>
      <c r="F261" s="55">
        <v>12</v>
      </c>
      <c r="G261" s="55">
        <v>12</v>
      </c>
      <c r="H261" s="55">
        <v>12</v>
      </c>
      <c r="I261" s="55">
        <v>12</v>
      </c>
      <c r="J261" s="55">
        <v>12</v>
      </c>
      <c r="K261" s="55">
        <v>12</v>
      </c>
      <c r="L261" s="55">
        <v>12</v>
      </c>
      <c r="M261" s="55">
        <v>12</v>
      </c>
      <c r="N261" s="55">
        <v>12</v>
      </c>
      <c r="O261" s="55">
        <v>12</v>
      </c>
      <c r="P261" s="55">
        <v>12</v>
      </c>
    </row>
    <row r="262" spans="1:16" ht="15.95" customHeight="1" x14ac:dyDescent="0.25">
      <c r="A262" s="124"/>
      <c r="B262" s="121"/>
      <c r="C262" s="84" t="s">
        <v>316</v>
      </c>
      <c r="D262" s="54"/>
      <c r="E262" s="55">
        <v>64</v>
      </c>
      <c r="F262" s="55">
        <v>64</v>
      </c>
      <c r="G262" s="55">
        <v>64</v>
      </c>
      <c r="H262" s="55">
        <v>64</v>
      </c>
      <c r="I262" s="55">
        <v>64</v>
      </c>
      <c r="J262" s="55">
        <v>64</v>
      </c>
      <c r="K262" s="55">
        <v>64</v>
      </c>
      <c r="L262" s="55">
        <v>64</v>
      </c>
      <c r="M262" s="55">
        <v>64</v>
      </c>
      <c r="N262" s="55">
        <v>32</v>
      </c>
      <c r="O262" s="55">
        <v>32</v>
      </c>
      <c r="P262" s="55">
        <v>32</v>
      </c>
    </row>
    <row r="263" spans="1:16" ht="15.95" customHeight="1" x14ac:dyDescent="0.25">
      <c r="A263" s="124"/>
      <c r="B263" s="121"/>
      <c r="C263" s="84" t="s">
        <v>273</v>
      </c>
      <c r="D263" s="54"/>
      <c r="E263" s="55">
        <v>37</v>
      </c>
      <c r="F263" s="55">
        <v>37</v>
      </c>
      <c r="G263" s="55">
        <v>37</v>
      </c>
      <c r="H263" s="55">
        <v>37</v>
      </c>
      <c r="I263" s="55">
        <v>37</v>
      </c>
      <c r="J263" s="55">
        <v>37</v>
      </c>
      <c r="K263" s="55">
        <v>37</v>
      </c>
      <c r="L263" s="55">
        <v>37</v>
      </c>
      <c r="M263" s="55">
        <v>37</v>
      </c>
      <c r="N263" s="55">
        <v>18</v>
      </c>
      <c r="O263" s="55">
        <v>18</v>
      </c>
      <c r="P263" s="55">
        <v>18</v>
      </c>
    </row>
    <row r="264" spans="1:16" ht="15.95" customHeight="1" x14ac:dyDescent="0.25">
      <c r="A264" s="124"/>
      <c r="B264" s="121"/>
      <c r="C264" s="84" t="s">
        <v>324</v>
      </c>
      <c r="D264" s="54"/>
      <c r="E264" s="55">
        <v>80</v>
      </c>
      <c r="F264" s="55">
        <v>80</v>
      </c>
      <c r="G264" s="55">
        <v>80</v>
      </c>
      <c r="H264" s="55">
        <v>80</v>
      </c>
      <c r="I264" s="55">
        <v>80</v>
      </c>
      <c r="J264" s="55">
        <v>80</v>
      </c>
      <c r="K264" s="55">
        <v>80</v>
      </c>
      <c r="L264" s="55">
        <v>80</v>
      </c>
      <c r="M264" s="55">
        <v>80</v>
      </c>
      <c r="N264" s="55">
        <v>40</v>
      </c>
      <c r="O264" s="55">
        <v>40</v>
      </c>
      <c r="P264" s="55">
        <v>40</v>
      </c>
    </row>
    <row r="265" spans="1:16" ht="15.95" customHeight="1" x14ac:dyDescent="0.25">
      <c r="A265" s="124"/>
      <c r="B265" s="121"/>
      <c r="C265" s="84" t="s">
        <v>283</v>
      </c>
      <c r="D265" s="54" t="str">
        <f t="shared" ref="D265:D272" si="16">LEFT(C265,FIND("-",C265,1)-1)</f>
        <v>16CĐ</v>
      </c>
      <c r="E265" s="55">
        <v>50</v>
      </c>
      <c r="F265" s="55">
        <v>50</v>
      </c>
      <c r="G265" s="55">
        <v>50</v>
      </c>
      <c r="H265" s="55">
        <v>50</v>
      </c>
      <c r="I265" s="55">
        <v>50</v>
      </c>
      <c r="J265" s="55">
        <v>50</v>
      </c>
      <c r="K265" s="55">
        <v>50</v>
      </c>
      <c r="L265" s="55">
        <v>50</v>
      </c>
      <c r="M265" s="55">
        <v>50</v>
      </c>
      <c r="N265" s="55">
        <v>25</v>
      </c>
      <c r="O265" s="55">
        <v>25</v>
      </c>
      <c r="P265" s="55">
        <v>25</v>
      </c>
    </row>
    <row r="266" spans="1:16" ht="15.95" customHeight="1" x14ac:dyDescent="0.25">
      <c r="A266" s="124"/>
      <c r="B266" s="121"/>
      <c r="C266" s="84" t="s">
        <v>284</v>
      </c>
      <c r="D266" s="54" t="str">
        <f t="shared" si="16"/>
        <v>16CĐ</v>
      </c>
      <c r="E266" s="55">
        <v>50</v>
      </c>
      <c r="F266" s="55">
        <v>50</v>
      </c>
      <c r="G266" s="55">
        <v>50</v>
      </c>
      <c r="H266" s="55">
        <v>50</v>
      </c>
      <c r="I266" s="55">
        <v>50</v>
      </c>
      <c r="J266" s="55">
        <v>50</v>
      </c>
      <c r="K266" s="55">
        <v>50</v>
      </c>
      <c r="L266" s="55">
        <v>50</v>
      </c>
      <c r="M266" s="55">
        <v>50</v>
      </c>
      <c r="N266" s="55">
        <v>25</v>
      </c>
      <c r="O266" s="55">
        <v>25</v>
      </c>
      <c r="P266" s="55">
        <v>25</v>
      </c>
    </row>
    <row r="267" spans="1:16" ht="15.95" customHeight="1" x14ac:dyDescent="0.25">
      <c r="A267" s="124"/>
      <c r="B267" s="121"/>
      <c r="C267" s="84" t="s">
        <v>285</v>
      </c>
      <c r="D267" s="54" t="str">
        <f t="shared" si="16"/>
        <v>16CĐ</v>
      </c>
      <c r="E267" s="55">
        <v>50</v>
      </c>
      <c r="F267" s="55">
        <v>50</v>
      </c>
      <c r="G267" s="55">
        <v>50</v>
      </c>
      <c r="H267" s="55">
        <v>50</v>
      </c>
      <c r="I267" s="55">
        <v>50</v>
      </c>
      <c r="J267" s="55">
        <v>50</v>
      </c>
      <c r="K267" s="55">
        <v>50</v>
      </c>
      <c r="L267" s="55">
        <v>50</v>
      </c>
      <c r="M267" s="55">
        <v>50</v>
      </c>
      <c r="N267" s="55">
        <v>25</v>
      </c>
      <c r="O267" s="55">
        <v>25</v>
      </c>
      <c r="P267" s="55">
        <v>25</v>
      </c>
    </row>
    <row r="268" spans="1:16" ht="15.95" customHeight="1" x14ac:dyDescent="0.25">
      <c r="A268" s="124"/>
      <c r="B268" s="121"/>
      <c r="C268" s="84" t="s">
        <v>292</v>
      </c>
      <c r="D268" s="54" t="str">
        <f t="shared" si="16"/>
        <v>16CĐ</v>
      </c>
      <c r="E268" s="55">
        <v>51</v>
      </c>
      <c r="F268" s="55">
        <v>51</v>
      </c>
      <c r="G268" s="55">
        <v>51</v>
      </c>
      <c r="H268" s="55">
        <v>51</v>
      </c>
      <c r="I268" s="55">
        <v>51</v>
      </c>
      <c r="J268" s="55">
        <v>51</v>
      </c>
      <c r="K268" s="55">
        <v>51</v>
      </c>
      <c r="L268" s="55">
        <v>51</v>
      </c>
      <c r="M268" s="55">
        <v>51</v>
      </c>
      <c r="N268" s="55">
        <v>26</v>
      </c>
      <c r="O268" s="55">
        <v>26</v>
      </c>
      <c r="P268" s="55">
        <v>26</v>
      </c>
    </row>
    <row r="269" spans="1:16" ht="15.95" customHeight="1" x14ac:dyDescent="0.25">
      <c r="A269" s="124"/>
      <c r="B269" s="121"/>
      <c r="C269" s="84" t="s">
        <v>286</v>
      </c>
      <c r="D269" s="54" t="str">
        <f t="shared" si="16"/>
        <v>16CĐ</v>
      </c>
      <c r="E269" s="55">
        <v>51</v>
      </c>
      <c r="F269" s="55">
        <v>51</v>
      </c>
      <c r="G269" s="55">
        <v>51</v>
      </c>
      <c r="H269" s="55">
        <v>51</v>
      </c>
      <c r="I269" s="55">
        <v>51</v>
      </c>
      <c r="J269" s="55">
        <v>51</v>
      </c>
      <c r="K269" s="55">
        <v>51</v>
      </c>
      <c r="L269" s="55">
        <v>51</v>
      </c>
      <c r="M269" s="55">
        <v>51</v>
      </c>
      <c r="N269" s="55">
        <v>26</v>
      </c>
      <c r="O269" s="55">
        <v>26</v>
      </c>
      <c r="P269" s="55">
        <v>26</v>
      </c>
    </row>
    <row r="270" spans="1:16" ht="15.95" customHeight="1" x14ac:dyDescent="0.25">
      <c r="A270" s="125"/>
      <c r="B270" s="122"/>
      <c r="C270" s="97" t="s">
        <v>287</v>
      </c>
      <c r="D270" s="91" t="str">
        <f t="shared" si="16"/>
        <v>16CĐ</v>
      </c>
      <c r="E270" s="92">
        <v>50</v>
      </c>
      <c r="F270" s="92">
        <v>50</v>
      </c>
      <c r="G270" s="92">
        <v>50</v>
      </c>
      <c r="H270" s="92">
        <v>50</v>
      </c>
      <c r="I270" s="92">
        <v>50</v>
      </c>
      <c r="J270" s="92">
        <v>50</v>
      </c>
      <c r="K270" s="92">
        <v>50</v>
      </c>
      <c r="L270" s="92">
        <v>50</v>
      </c>
      <c r="M270" s="92">
        <v>50</v>
      </c>
      <c r="N270" s="92">
        <v>25</v>
      </c>
      <c r="O270" s="92">
        <v>25</v>
      </c>
      <c r="P270" s="92">
        <v>25</v>
      </c>
    </row>
    <row r="271" spans="1:16" ht="15.95" customHeight="1" x14ac:dyDescent="0.25">
      <c r="A271" s="123">
        <v>8</v>
      </c>
      <c r="B271" s="120" t="s">
        <v>478</v>
      </c>
      <c r="C271" s="82" t="s">
        <v>288</v>
      </c>
      <c r="D271" s="52" t="str">
        <f t="shared" si="16"/>
        <v>16CĐ</v>
      </c>
      <c r="E271" s="53">
        <v>50</v>
      </c>
      <c r="F271" s="53">
        <v>50</v>
      </c>
      <c r="G271" s="53">
        <v>50</v>
      </c>
      <c r="H271" s="53">
        <v>50</v>
      </c>
      <c r="I271" s="53">
        <v>50</v>
      </c>
      <c r="J271" s="53">
        <v>50</v>
      </c>
      <c r="K271" s="53">
        <v>50</v>
      </c>
      <c r="L271" s="53">
        <v>50</v>
      </c>
      <c r="M271" s="53">
        <v>50</v>
      </c>
      <c r="N271" s="53">
        <v>25</v>
      </c>
      <c r="O271" s="53">
        <v>25</v>
      </c>
      <c r="P271" s="53">
        <v>25</v>
      </c>
    </row>
    <row r="272" spans="1:16" ht="15.95" customHeight="1" x14ac:dyDescent="0.25">
      <c r="A272" s="124"/>
      <c r="B272" s="121"/>
      <c r="C272" s="84" t="s">
        <v>289</v>
      </c>
      <c r="D272" s="54" t="str">
        <f t="shared" si="16"/>
        <v>16CĐ</v>
      </c>
      <c r="E272" s="55">
        <v>48</v>
      </c>
      <c r="F272" s="55">
        <v>48</v>
      </c>
      <c r="G272" s="55">
        <v>48</v>
      </c>
      <c r="H272" s="55">
        <v>48</v>
      </c>
      <c r="I272" s="55">
        <v>48</v>
      </c>
      <c r="J272" s="55">
        <v>48</v>
      </c>
      <c r="K272" s="55">
        <v>48</v>
      </c>
      <c r="L272" s="55">
        <v>48</v>
      </c>
      <c r="M272" s="55">
        <v>48</v>
      </c>
      <c r="N272" s="55">
        <v>24</v>
      </c>
      <c r="O272" s="55">
        <v>24</v>
      </c>
      <c r="P272" s="55">
        <v>24</v>
      </c>
    </row>
    <row r="273" spans="1:16" ht="15.95" customHeight="1" x14ac:dyDescent="0.25">
      <c r="A273" s="124"/>
      <c r="B273" s="121"/>
      <c r="C273" s="84" t="s">
        <v>290</v>
      </c>
      <c r="D273" s="54" t="s">
        <v>475</v>
      </c>
      <c r="E273" s="55">
        <v>49</v>
      </c>
      <c r="F273" s="55">
        <v>49</v>
      </c>
      <c r="G273" s="55">
        <v>49</v>
      </c>
      <c r="H273" s="55">
        <v>49</v>
      </c>
      <c r="I273" s="55">
        <v>49</v>
      </c>
      <c r="J273" s="55">
        <v>49</v>
      </c>
      <c r="K273" s="55">
        <v>49</v>
      </c>
      <c r="L273" s="55">
        <v>49</v>
      </c>
      <c r="M273" s="55">
        <v>49</v>
      </c>
      <c r="N273" s="55">
        <v>25</v>
      </c>
      <c r="O273" s="55">
        <v>25</v>
      </c>
      <c r="P273" s="55">
        <v>25</v>
      </c>
    </row>
    <row r="274" spans="1:16" ht="15.95" customHeight="1" x14ac:dyDescent="0.25">
      <c r="A274" s="124"/>
      <c r="B274" s="121"/>
      <c r="C274" s="84" t="s">
        <v>291</v>
      </c>
      <c r="D274" s="54" t="str">
        <f>LEFT(C274,FIND("-",C274,1)-1)</f>
        <v>16CĐ</v>
      </c>
      <c r="E274" s="55">
        <v>49</v>
      </c>
      <c r="F274" s="55">
        <v>49</v>
      </c>
      <c r="G274" s="55">
        <v>49</v>
      </c>
      <c r="H274" s="55">
        <v>49</v>
      </c>
      <c r="I274" s="55">
        <v>49</v>
      </c>
      <c r="J274" s="55">
        <v>49</v>
      </c>
      <c r="K274" s="55">
        <v>49</v>
      </c>
      <c r="L274" s="55">
        <v>49</v>
      </c>
      <c r="M274" s="55">
        <v>49</v>
      </c>
      <c r="N274" s="55">
        <v>25</v>
      </c>
      <c r="O274" s="55">
        <v>25</v>
      </c>
      <c r="P274" s="55">
        <v>25</v>
      </c>
    </row>
    <row r="275" spans="1:16" ht="15.95" customHeight="1" x14ac:dyDescent="0.25">
      <c r="A275" s="124"/>
      <c r="B275" s="121"/>
      <c r="C275" s="84" t="s">
        <v>267</v>
      </c>
      <c r="D275" s="54"/>
      <c r="E275" s="55">
        <v>5</v>
      </c>
      <c r="F275" s="55">
        <v>5</v>
      </c>
      <c r="G275" s="55">
        <v>5</v>
      </c>
      <c r="H275" s="55">
        <v>5</v>
      </c>
      <c r="I275" s="55">
        <v>5</v>
      </c>
      <c r="J275" s="55">
        <v>5</v>
      </c>
      <c r="K275" s="55">
        <v>5</v>
      </c>
      <c r="L275" s="55">
        <v>5</v>
      </c>
      <c r="M275" s="55">
        <v>5</v>
      </c>
      <c r="N275" s="55">
        <v>0</v>
      </c>
      <c r="O275" s="55">
        <v>0</v>
      </c>
      <c r="P275" s="55">
        <v>0</v>
      </c>
    </row>
    <row r="276" spans="1:16" ht="15.95" customHeight="1" x14ac:dyDescent="0.25">
      <c r="A276" s="124"/>
      <c r="B276" s="121"/>
      <c r="C276" s="84" t="s">
        <v>314</v>
      </c>
      <c r="D276" s="54"/>
      <c r="E276" s="55">
        <v>51</v>
      </c>
      <c r="F276" s="55">
        <v>51</v>
      </c>
      <c r="G276" s="55">
        <v>51</v>
      </c>
      <c r="H276" s="55">
        <v>51</v>
      </c>
      <c r="I276" s="55">
        <v>51</v>
      </c>
      <c r="J276" s="55">
        <v>51</v>
      </c>
      <c r="K276" s="55">
        <v>51</v>
      </c>
      <c r="L276" s="55">
        <v>51</v>
      </c>
      <c r="M276" s="55">
        <v>51</v>
      </c>
      <c r="N276" s="55">
        <v>26</v>
      </c>
      <c r="O276" s="55">
        <v>26</v>
      </c>
      <c r="P276" s="55">
        <v>26</v>
      </c>
    </row>
    <row r="277" spans="1:16" ht="15.95" customHeight="1" x14ac:dyDescent="0.25">
      <c r="A277" s="124"/>
      <c r="B277" s="121"/>
      <c r="C277" s="84" t="s">
        <v>195</v>
      </c>
      <c r="D277" s="54"/>
      <c r="E277" s="55">
        <v>52</v>
      </c>
      <c r="F277" s="55">
        <v>52</v>
      </c>
      <c r="G277" s="55">
        <v>52</v>
      </c>
      <c r="H277" s="55">
        <v>52</v>
      </c>
      <c r="I277" s="55">
        <v>52</v>
      </c>
      <c r="J277" s="55">
        <v>52</v>
      </c>
      <c r="K277" s="55">
        <v>52</v>
      </c>
      <c r="L277" s="55">
        <v>52</v>
      </c>
      <c r="M277" s="55">
        <v>52</v>
      </c>
      <c r="N277" s="55">
        <v>52</v>
      </c>
      <c r="O277" s="55">
        <v>52</v>
      </c>
      <c r="P277" s="55">
        <v>52</v>
      </c>
    </row>
    <row r="278" spans="1:16" ht="15.95" customHeight="1" x14ac:dyDescent="0.25">
      <c r="A278" s="124"/>
      <c r="B278" s="121"/>
      <c r="C278" s="84" t="s">
        <v>198</v>
      </c>
      <c r="D278" s="54"/>
      <c r="E278" s="55">
        <v>55</v>
      </c>
      <c r="F278" s="55">
        <v>55</v>
      </c>
      <c r="G278" s="55">
        <v>55</v>
      </c>
      <c r="H278" s="55">
        <v>55</v>
      </c>
      <c r="I278" s="55">
        <v>55</v>
      </c>
      <c r="J278" s="55">
        <v>55</v>
      </c>
      <c r="K278" s="55">
        <v>55</v>
      </c>
      <c r="L278" s="55">
        <v>55</v>
      </c>
      <c r="M278" s="55">
        <v>55</v>
      </c>
      <c r="N278" s="55">
        <v>55</v>
      </c>
      <c r="O278" s="55">
        <v>55</v>
      </c>
      <c r="P278" s="55">
        <v>55</v>
      </c>
    </row>
    <row r="279" spans="1:16" ht="15.95" customHeight="1" x14ac:dyDescent="0.25">
      <c r="A279" s="124"/>
      <c r="B279" s="121"/>
      <c r="C279" s="84" t="s">
        <v>178</v>
      </c>
      <c r="D279" s="54"/>
      <c r="E279" s="55">
        <v>58</v>
      </c>
      <c r="F279" s="55">
        <v>58</v>
      </c>
      <c r="G279" s="55">
        <v>58</v>
      </c>
      <c r="H279" s="55">
        <v>58</v>
      </c>
      <c r="I279" s="55">
        <v>58</v>
      </c>
      <c r="J279" s="55">
        <v>58</v>
      </c>
      <c r="K279" s="55">
        <v>58</v>
      </c>
      <c r="L279" s="55">
        <v>58</v>
      </c>
      <c r="M279" s="55">
        <v>58</v>
      </c>
      <c r="N279" s="55">
        <v>58</v>
      </c>
      <c r="O279" s="55">
        <v>58</v>
      </c>
      <c r="P279" s="55">
        <v>58</v>
      </c>
    </row>
    <row r="280" spans="1:16" ht="15.95" customHeight="1" x14ac:dyDescent="0.25">
      <c r="A280" s="124"/>
      <c r="B280" s="121"/>
      <c r="C280" s="84" t="s">
        <v>197</v>
      </c>
      <c r="D280" s="54" t="str">
        <f>LEFT(C280,FIND("-",C280,1)-1)</f>
        <v>17T4</v>
      </c>
      <c r="E280" s="55">
        <v>53</v>
      </c>
      <c r="F280" s="55">
        <v>53</v>
      </c>
      <c r="G280" s="55">
        <v>53</v>
      </c>
      <c r="H280" s="55">
        <v>53</v>
      </c>
      <c r="I280" s="55">
        <v>53</v>
      </c>
      <c r="J280" s="55">
        <v>53</v>
      </c>
      <c r="K280" s="55">
        <v>53</v>
      </c>
      <c r="L280" s="55">
        <v>53</v>
      </c>
      <c r="M280" s="55">
        <v>53</v>
      </c>
      <c r="N280" s="55">
        <v>53</v>
      </c>
      <c r="O280" s="55">
        <v>53</v>
      </c>
      <c r="P280" s="55">
        <v>53</v>
      </c>
    </row>
    <row r="281" spans="1:16" ht="15.95" customHeight="1" x14ac:dyDescent="0.25">
      <c r="A281" s="124"/>
      <c r="B281" s="121"/>
      <c r="C281" s="84" t="s">
        <v>223</v>
      </c>
      <c r="D281" s="54" t="str">
        <f>LEFT(C281,FIND("-",C281,1)-1)</f>
        <v>17C1</v>
      </c>
      <c r="E281" s="55">
        <v>55</v>
      </c>
      <c r="F281" s="55">
        <v>55</v>
      </c>
      <c r="G281" s="55">
        <v>55</v>
      </c>
      <c r="H281" s="55">
        <v>55</v>
      </c>
      <c r="I281" s="55">
        <v>55</v>
      </c>
      <c r="J281" s="55">
        <v>55</v>
      </c>
      <c r="K281" s="55">
        <v>55</v>
      </c>
      <c r="L281" s="55">
        <v>55</v>
      </c>
      <c r="M281" s="55">
        <v>55</v>
      </c>
      <c r="N281" s="55">
        <v>28</v>
      </c>
      <c r="O281" s="55">
        <v>28</v>
      </c>
      <c r="P281" s="55">
        <v>28</v>
      </c>
    </row>
    <row r="282" spans="1:16" ht="15.95" customHeight="1" x14ac:dyDescent="0.25">
      <c r="A282" s="124"/>
      <c r="B282" s="121"/>
      <c r="C282" s="84" t="s">
        <v>229</v>
      </c>
      <c r="D282" s="54"/>
      <c r="E282" s="55">
        <v>57</v>
      </c>
      <c r="F282" s="55">
        <v>57</v>
      </c>
      <c r="G282" s="55">
        <v>57</v>
      </c>
      <c r="H282" s="55">
        <v>57</v>
      </c>
      <c r="I282" s="55">
        <v>57</v>
      </c>
      <c r="J282" s="55">
        <v>57</v>
      </c>
      <c r="K282" s="55">
        <v>57</v>
      </c>
      <c r="L282" s="55">
        <v>57</v>
      </c>
      <c r="M282" s="55">
        <v>57</v>
      </c>
      <c r="N282" s="55">
        <v>28</v>
      </c>
      <c r="O282" s="55">
        <v>28</v>
      </c>
      <c r="P282" s="55">
        <v>28</v>
      </c>
    </row>
    <row r="283" spans="1:16" ht="15.95" customHeight="1" x14ac:dyDescent="0.25">
      <c r="A283" s="124"/>
      <c r="B283" s="121"/>
      <c r="C283" s="84" t="s">
        <v>230</v>
      </c>
      <c r="D283" s="54"/>
      <c r="E283" s="55">
        <v>56</v>
      </c>
      <c r="F283" s="55">
        <v>56</v>
      </c>
      <c r="G283" s="55">
        <v>56</v>
      </c>
      <c r="H283" s="55">
        <v>56</v>
      </c>
      <c r="I283" s="55">
        <v>56</v>
      </c>
      <c r="J283" s="55">
        <v>56</v>
      </c>
      <c r="K283" s="55">
        <v>56</v>
      </c>
      <c r="L283" s="55">
        <v>56</v>
      </c>
      <c r="M283" s="55">
        <v>56</v>
      </c>
      <c r="N283" s="55">
        <v>28</v>
      </c>
      <c r="O283" s="55">
        <v>28</v>
      </c>
      <c r="P283" s="55">
        <v>28</v>
      </c>
    </row>
    <row r="284" spans="1:16" ht="15.95" customHeight="1" x14ac:dyDescent="0.25">
      <c r="A284" s="124"/>
      <c r="B284" s="121"/>
      <c r="C284" s="84" t="s">
        <v>231</v>
      </c>
      <c r="D284" s="54"/>
      <c r="E284" s="55">
        <v>56</v>
      </c>
      <c r="F284" s="55">
        <v>56</v>
      </c>
      <c r="G284" s="55">
        <v>56</v>
      </c>
      <c r="H284" s="55">
        <v>56</v>
      </c>
      <c r="I284" s="55">
        <v>56</v>
      </c>
      <c r="J284" s="55">
        <v>56</v>
      </c>
      <c r="K284" s="55">
        <v>56</v>
      </c>
      <c r="L284" s="55">
        <v>56</v>
      </c>
      <c r="M284" s="55">
        <v>56</v>
      </c>
      <c r="N284" s="55">
        <v>28</v>
      </c>
      <c r="O284" s="55">
        <v>28</v>
      </c>
      <c r="P284" s="55">
        <v>28</v>
      </c>
    </row>
    <row r="285" spans="1:16" ht="15.95" customHeight="1" x14ac:dyDescent="0.25">
      <c r="A285" s="124"/>
      <c r="B285" s="121"/>
      <c r="C285" s="84" t="s">
        <v>232</v>
      </c>
      <c r="D285" s="54"/>
      <c r="E285" s="55">
        <v>56</v>
      </c>
      <c r="F285" s="55">
        <v>56</v>
      </c>
      <c r="G285" s="55">
        <v>56</v>
      </c>
      <c r="H285" s="55">
        <v>56</v>
      </c>
      <c r="I285" s="55">
        <v>56</v>
      </c>
      <c r="J285" s="55">
        <v>56</v>
      </c>
      <c r="K285" s="55">
        <v>56</v>
      </c>
      <c r="L285" s="55">
        <v>56</v>
      </c>
      <c r="M285" s="55">
        <v>56</v>
      </c>
      <c r="N285" s="55">
        <v>28</v>
      </c>
      <c r="O285" s="55">
        <v>28</v>
      </c>
      <c r="P285" s="55">
        <v>28</v>
      </c>
    </row>
    <row r="286" spans="1:16" ht="15.95" customHeight="1" x14ac:dyDescent="0.25">
      <c r="A286" s="124"/>
      <c r="B286" s="121"/>
      <c r="C286" s="84" t="s">
        <v>233</v>
      </c>
      <c r="D286" s="54"/>
      <c r="E286" s="55">
        <v>56</v>
      </c>
      <c r="F286" s="55">
        <v>56</v>
      </c>
      <c r="G286" s="55">
        <v>56</v>
      </c>
      <c r="H286" s="55">
        <v>56</v>
      </c>
      <c r="I286" s="55">
        <v>56</v>
      </c>
      <c r="J286" s="55">
        <v>56</v>
      </c>
      <c r="K286" s="55">
        <v>56</v>
      </c>
      <c r="L286" s="55">
        <v>56</v>
      </c>
      <c r="M286" s="55">
        <v>56</v>
      </c>
      <c r="N286" s="55">
        <v>28</v>
      </c>
      <c r="O286" s="55">
        <v>28</v>
      </c>
      <c r="P286" s="55">
        <v>28</v>
      </c>
    </row>
    <row r="287" spans="1:16" ht="15.95" customHeight="1" x14ac:dyDescent="0.25">
      <c r="A287" s="124"/>
      <c r="B287" s="121"/>
      <c r="C287" s="84" t="s">
        <v>235</v>
      </c>
      <c r="D287" s="54"/>
      <c r="E287" s="55">
        <v>56</v>
      </c>
      <c r="F287" s="55">
        <v>56</v>
      </c>
      <c r="G287" s="55">
        <v>56</v>
      </c>
      <c r="H287" s="55">
        <v>56</v>
      </c>
      <c r="I287" s="55">
        <v>56</v>
      </c>
      <c r="J287" s="55">
        <v>56</v>
      </c>
      <c r="K287" s="55">
        <v>56</v>
      </c>
      <c r="L287" s="55">
        <v>56</v>
      </c>
      <c r="M287" s="55">
        <v>56</v>
      </c>
      <c r="N287" s="55">
        <v>28</v>
      </c>
      <c r="O287" s="55">
        <v>28</v>
      </c>
      <c r="P287" s="55">
        <v>28</v>
      </c>
    </row>
    <row r="288" spans="1:16" ht="15.95" customHeight="1" x14ac:dyDescent="0.25">
      <c r="A288" s="124"/>
      <c r="B288" s="121"/>
      <c r="C288" s="84" t="s">
        <v>236</v>
      </c>
      <c r="D288" s="54"/>
      <c r="E288" s="55">
        <v>55</v>
      </c>
      <c r="F288" s="55">
        <v>55</v>
      </c>
      <c r="G288" s="55">
        <v>55</v>
      </c>
      <c r="H288" s="55">
        <v>55</v>
      </c>
      <c r="I288" s="55">
        <v>55</v>
      </c>
      <c r="J288" s="55">
        <v>55</v>
      </c>
      <c r="K288" s="55">
        <v>55</v>
      </c>
      <c r="L288" s="55">
        <v>55</v>
      </c>
      <c r="M288" s="55">
        <v>55</v>
      </c>
      <c r="N288" s="55">
        <v>28</v>
      </c>
      <c r="O288" s="55">
        <v>28</v>
      </c>
      <c r="P288" s="55">
        <v>28</v>
      </c>
    </row>
    <row r="289" spans="1:16" ht="15.95" customHeight="1" x14ac:dyDescent="0.25">
      <c r="A289" s="124"/>
      <c r="B289" s="121"/>
      <c r="C289" s="84" t="s">
        <v>237</v>
      </c>
      <c r="D289" s="54"/>
      <c r="E289" s="55">
        <v>56</v>
      </c>
      <c r="F289" s="55">
        <v>56</v>
      </c>
      <c r="G289" s="55">
        <v>56</v>
      </c>
      <c r="H289" s="55">
        <v>56</v>
      </c>
      <c r="I289" s="55">
        <v>56</v>
      </c>
      <c r="J289" s="55">
        <v>56</v>
      </c>
      <c r="K289" s="55">
        <v>56</v>
      </c>
      <c r="L289" s="55">
        <v>56</v>
      </c>
      <c r="M289" s="55">
        <v>56</v>
      </c>
      <c r="N289" s="55">
        <v>28</v>
      </c>
      <c r="O289" s="55">
        <v>28</v>
      </c>
      <c r="P289" s="55">
        <v>28</v>
      </c>
    </row>
    <row r="290" spans="1:16" ht="15.95" customHeight="1" x14ac:dyDescent="0.25">
      <c r="A290" s="124"/>
      <c r="B290" s="121"/>
      <c r="C290" s="84" t="s">
        <v>240</v>
      </c>
      <c r="D290" s="54"/>
      <c r="E290" s="55">
        <v>56</v>
      </c>
      <c r="F290" s="55">
        <v>56</v>
      </c>
      <c r="G290" s="55">
        <v>56</v>
      </c>
      <c r="H290" s="55">
        <v>56</v>
      </c>
      <c r="I290" s="55">
        <v>56</v>
      </c>
      <c r="J290" s="55">
        <v>56</v>
      </c>
      <c r="K290" s="55">
        <v>56</v>
      </c>
      <c r="L290" s="55">
        <v>56</v>
      </c>
      <c r="M290" s="55">
        <v>56</v>
      </c>
      <c r="N290" s="55">
        <v>28</v>
      </c>
      <c r="O290" s="55">
        <v>28</v>
      </c>
      <c r="P290" s="55">
        <v>28</v>
      </c>
    </row>
    <row r="291" spans="1:16" ht="15.95" customHeight="1" x14ac:dyDescent="0.25">
      <c r="A291" s="124"/>
      <c r="B291" s="121"/>
      <c r="C291" s="84" t="s">
        <v>243</v>
      </c>
      <c r="D291" s="54"/>
      <c r="E291" s="55">
        <v>55</v>
      </c>
      <c r="F291" s="55">
        <v>55</v>
      </c>
      <c r="G291" s="55">
        <v>55</v>
      </c>
      <c r="H291" s="55">
        <v>55</v>
      </c>
      <c r="I291" s="55">
        <v>55</v>
      </c>
      <c r="J291" s="55">
        <v>55</v>
      </c>
      <c r="K291" s="55">
        <v>55</v>
      </c>
      <c r="L291" s="55">
        <v>55</v>
      </c>
      <c r="M291" s="55">
        <v>55</v>
      </c>
      <c r="N291" s="55">
        <v>28</v>
      </c>
      <c r="O291" s="55">
        <v>28</v>
      </c>
      <c r="P291" s="55">
        <v>28</v>
      </c>
    </row>
    <row r="292" spans="1:16" ht="15.95" customHeight="1" x14ac:dyDescent="0.25">
      <c r="A292" s="124"/>
      <c r="B292" s="121"/>
      <c r="C292" s="84" t="s">
        <v>245</v>
      </c>
      <c r="D292" s="54"/>
      <c r="E292" s="55">
        <v>58</v>
      </c>
      <c r="F292" s="55">
        <v>58</v>
      </c>
      <c r="G292" s="55">
        <v>58</v>
      </c>
      <c r="H292" s="55">
        <v>58</v>
      </c>
      <c r="I292" s="55">
        <v>58</v>
      </c>
      <c r="J292" s="55">
        <v>58</v>
      </c>
      <c r="K292" s="55">
        <v>58</v>
      </c>
      <c r="L292" s="55">
        <v>58</v>
      </c>
      <c r="M292" s="55">
        <v>58</v>
      </c>
      <c r="N292" s="55">
        <v>28</v>
      </c>
      <c r="O292" s="55">
        <v>28</v>
      </c>
      <c r="P292" s="55">
        <v>28</v>
      </c>
    </row>
    <row r="293" spans="1:16" ht="15.95" customHeight="1" x14ac:dyDescent="0.25">
      <c r="A293" s="124"/>
      <c r="B293" s="121"/>
      <c r="C293" s="84" t="s">
        <v>248</v>
      </c>
      <c r="D293" s="54"/>
      <c r="E293" s="55">
        <v>56</v>
      </c>
      <c r="F293" s="55">
        <v>56</v>
      </c>
      <c r="G293" s="55">
        <v>56</v>
      </c>
      <c r="H293" s="55">
        <v>56</v>
      </c>
      <c r="I293" s="55">
        <v>56</v>
      </c>
      <c r="J293" s="55">
        <v>56</v>
      </c>
      <c r="K293" s="55">
        <v>56</v>
      </c>
      <c r="L293" s="55">
        <v>56</v>
      </c>
      <c r="M293" s="55">
        <v>56</v>
      </c>
      <c r="N293" s="55">
        <v>28</v>
      </c>
      <c r="O293" s="55">
        <v>28</v>
      </c>
      <c r="P293" s="55">
        <v>28</v>
      </c>
    </row>
    <row r="294" spans="1:16" ht="15.95" customHeight="1" x14ac:dyDescent="0.25">
      <c r="A294" s="124"/>
      <c r="B294" s="121"/>
      <c r="C294" s="84" t="s">
        <v>249</v>
      </c>
      <c r="D294" s="54"/>
      <c r="E294" s="55">
        <v>53</v>
      </c>
      <c r="F294" s="55">
        <v>53</v>
      </c>
      <c r="G294" s="55">
        <v>53</v>
      </c>
      <c r="H294" s="55">
        <v>53</v>
      </c>
      <c r="I294" s="55">
        <v>53</v>
      </c>
      <c r="J294" s="55">
        <v>53</v>
      </c>
      <c r="K294" s="55">
        <v>53</v>
      </c>
      <c r="L294" s="55">
        <v>53</v>
      </c>
      <c r="M294" s="55">
        <v>53</v>
      </c>
      <c r="N294" s="55">
        <v>27</v>
      </c>
      <c r="O294" s="55">
        <v>27</v>
      </c>
      <c r="P294" s="55">
        <v>27</v>
      </c>
    </row>
    <row r="295" spans="1:16" ht="15.95" customHeight="1" x14ac:dyDescent="0.25">
      <c r="A295" s="124"/>
      <c r="B295" s="121"/>
      <c r="C295" s="84" t="s">
        <v>263</v>
      </c>
      <c r="D295" s="54"/>
      <c r="E295" s="55">
        <v>21</v>
      </c>
      <c r="F295" s="55">
        <v>21</v>
      </c>
      <c r="G295" s="55">
        <v>21</v>
      </c>
      <c r="H295" s="55">
        <v>21</v>
      </c>
      <c r="I295" s="55">
        <v>21</v>
      </c>
      <c r="J295" s="55">
        <v>21</v>
      </c>
      <c r="K295" s="55">
        <v>21</v>
      </c>
      <c r="L295" s="55">
        <v>21</v>
      </c>
      <c r="M295" s="55">
        <v>21</v>
      </c>
      <c r="N295" s="55">
        <v>11</v>
      </c>
      <c r="O295" s="55">
        <v>11</v>
      </c>
      <c r="P295" s="55">
        <v>11</v>
      </c>
    </row>
    <row r="296" spans="1:16" ht="15.95" customHeight="1" x14ac:dyDescent="0.25">
      <c r="A296" s="124"/>
      <c r="B296" s="121"/>
      <c r="C296" s="84" t="s">
        <v>103</v>
      </c>
      <c r="D296" s="54" t="str">
        <f>LEFT(C296,FIND("-",C296,1)-1)</f>
        <v>18T2</v>
      </c>
      <c r="E296" s="55">
        <v>66</v>
      </c>
      <c r="F296" s="55">
        <v>66</v>
      </c>
      <c r="G296" s="55">
        <v>66</v>
      </c>
      <c r="H296" s="55">
        <v>66</v>
      </c>
      <c r="I296" s="55">
        <v>66</v>
      </c>
      <c r="J296" s="55">
        <v>66</v>
      </c>
      <c r="K296" s="55">
        <v>66</v>
      </c>
      <c r="L296" s="55">
        <v>66</v>
      </c>
      <c r="M296" s="55">
        <v>66</v>
      </c>
      <c r="N296" s="55">
        <v>66</v>
      </c>
      <c r="O296" s="55">
        <v>66</v>
      </c>
      <c r="P296" s="55">
        <v>66</v>
      </c>
    </row>
    <row r="297" spans="1:16" ht="15.95" customHeight="1" x14ac:dyDescent="0.25">
      <c r="A297" s="124"/>
      <c r="B297" s="121"/>
      <c r="C297" s="84" t="s">
        <v>100</v>
      </c>
      <c r="D297" s="54" t="str">
        <f>LEFT(C297,FIND("-",C297,1)-1)</f>
        <v>18T4</v>
      </c>
      <c r="E297" s="55">
        <v>58</v>
      </c>
      <c r="F297" s="55">
        <v>58</v>
      </c>
      <c r="G297" s="55">
        <v>58</v>
      </c>
      <c r="H297" s="55">
        <v>58</v>
      </c>
      <c r="I297" s="55">
        <v>58</v>
      </c>
      <c r="J297" s="55">
        <v>58</v>
      </c>
      <c r="K297" s="55">
        <v>58</v>
      </c>
      <c r="L297" s="55">
        <v>58</v>
      </c>
      <c r="M297" s="55">
        <v>58</v>
      </c>
      <c r="N297" s="55">
        <v>58</v>
      </c>
      <c r="O297" s="55">
        <v>58</v>
      </c>
      <c r="P297" s="55">
        <v>58</v>
      </c>
    </row>
    <row r="298" spans="1:16" ht="15.95" customHeight="1" x14ac:dyDescent="0.25">
      <c r="A298" s="124"/>
      <c r="B298" s="121"/>
      <c r="C298" s="84" t="s">
        <v>80</v>
      </c>
      <c r="D298" s="54" t="str">
        <f>LEFT(C298,FIND("-",C298,1)-1)</f>
        <v>18T4</v>
      </c>
      <c r="E298" s="55">
        <v>58</v>
      </c>
      <c r="F298" s="55">
        <v>58</v>
      </c>
      <c r="G298" s="55">
        <v>58</v>
      </c>
      <c r="H298" s="55">
        <v>58</v>
      </c>
      <c r="I298" s="55">
        <v>58</v>
      </c>
      <c r="J298" s="55">
        <v>58</v>
      </c>
      <c r="K298" s="55">
        <v>58</v>
      </c>
      <c r="L298" s="55">
        <v>58</v>
      </c>
      <c r="M298" s="55">
        <v>58</v>
      </c>
      <c r="N298" s="55">
        <v>58</v>
      </c>
      <c r="O298" s="55">
        <v>58</v>
      </c>
      <c r="P298" s="55">
        <v>58</v>
      </c>
    </row>
    <row r="299" spans="1:16" ht="15.95" customHeight="1" x14ac:dyDescent="0.25">
      <c r="A299" s="124"/>
      <c r="B299" s="121"/>
      <c r="C299" s="84" t="s">
        <v>81</v>
      </c>
      <c r="D299" s="54" t="str">
        <f>LEFT(C299,FIND("-",C299,1)-1)</f>
        <v>18T4</v>
      </c>
      <c r="E299" s="55">
        <v>58</v>
      </c>
      <c r="F299" s="55">
        <v>58</v>
      </c>
      <c r="G299" s="55">
        <v>58</v>
      </c>
      <c r="H299" s="55">
        <v>58</v>
      </c>
      <c r="I299" s="55">
        <v>58</v>
      </c>
      <c r="J299" s="55">
        <v>58</v>
      </c>
      <c r="K299" s="55">
        <v>58</v>
      </c>
      <c r="L299" s="55">
        <v>58</v>
      </c>
      <c r="M299" s="55">
        <v>58</v>
      </c>
      <c r="N299" s="55">
        <v>58</v>
      </c>
      <c r="O299" s="55">
        <v>58</v>
      </c>
      <c r="P299" s="55">
        <v>58</v>
      </c>
    </row>
    <row r="300" spans="1:16" ht="15.95" customHeight="1" x14ac:dyDescent="0.25">
      <c r="A300" s="124"/>
      <c r="B300" s="121"/>
      <c r="C300" s="84" t="s">
        <v>79</v>
      </c>
      <c r="D300" s="54" t="s">
        <v>472</v>
      </c>
      <c r="E300" s="55">
        <v>58</v>
      </c>
      <c r="F300" s="55">
        <v>58</v>
      </c>
      <c r="G300" s="55">
        <v>58</v>
      </c>
      <c r="H300" s="55">
        <v>58</v>
      </c>
      <c r="I300" s="55">
        <v>58</v>
      </c>
      <c r="J300" s="55">
        <v>58</v>
      </c>
      <c r="K300" s="55">
        <v>58</v>
      </c>
      <c r="L300" s="55">
        <v>58</v>
      </c>
      <c r="M300" s="55">
        <v>58</v>
      </c>
      <c r="N300" s="55">
        <v>58</v>
      </c>
      <c r="O300" s="55">
        <v>58</v>
      </c>
      <c r="P300" s="55">
        <v>58</v>
      </c>
    </row>
    <row r="301" spans="1:16" ht="15.95" customHeight="1" x14ac:dyDescent="0.25">
      <c r="A301" s="124"/>
      <c r="B301" s="121"/>
      <c r="C301" s="84" t="s">
        <v>72</v>
      </c>
      <c r="D301" s="54"/>
      <c r="E301" s="55">
        <v>58</v>
      </c>
      <c r="F301" s="55">
        <v>58</v>
      </c>
      <c r="G301" s="55">
        <v>58</v>
      </c>
      <c r="H301" s="55">
        <v>58</v>
      </c>
      <c r="I301" s="55">
        <v>58</v>
      </c>
      <c r="J301" s="55">
        <v>58</v>
      </c>
      <c r="K301" s="55">
        <v>58</v>
      </c>
      <c r="L301" s="55">
        <v>58</v>
      </c>
      <c r="M301" s="55">
        <v>58</v>
      </c>
      <c r="N301" s="55">
        <v>58</v>
      </c>
      <c r="O301" s="55">
        <v>58</v>
      </c>
      <c r="P301" s="55">
        <v>58</v>
      </c>
    </row>
    <row r="302" spans="1:16" ht="15.95" customHeight="1" x14ac:dyDescent="0.25">
      <c r="A302" s="125"/>
      <c r="B302" s="122"/>
      <c r="C302" s="83" t="s">
        <v>78</v>
      </c>
      <c r="D302" s="57"/>
      <c r="E302" s="58">
        <v>36</v>
      </c>
      <c r="F302" s="58">
        <v>36</v>
      </c>
      <c r="G302" s="58">
        <v>36</v>
      </c>
      <c r="H302" s="58">
        <v>36</v>
      </c>
      <c r="I302" s="58">
        <v>36</v>
      </c>
      <c r="J302" s="58">
        <v>36</v>
      </c>
      <c r="K302" s="58">
        <v>36</v>
      </c>
      <c r="L302" s="58">
        <v>36</v>
      </c>
      <c r="M302" s="58">
        <v>36</v>
      </c>
      <c r="N302" s="58">
        <v>36</v>
      </c>
      <c r="O302" s="58">
        <v>36</v>
      </c>
      <c r="P302" s="58">
        <v>36</v>
      </c>
    </row>
    <row r="303" spans="1:16" ht="15.95" customHeight="1" x14ac:dyDescent="0.25">
      <c r="A303" s="123">
        <v>8</v>
      </c>
      <c r="B303" s="120" t="s">
        <v>478</v>
      </c>
      <c r="C303" s="82" t="s">
        <v>112</v>
      </c>
      <c r="D303" s="52" t="str">
        <f t="shared" ref="D303:D316" si="17">LEFT(C303,FIND("-",C303,1)-1)</f>
        <v>18C1</v>
      </c>
      <c r="E303" s="53">
        <v>59</v>
      </c>
      <c r="F303" s="53">
        <v>59</v>
      </c>
      <c r="G303" s="53">
        <v>59</v>
      </c>
      <c r="H303" s="53">
        <v>59</v>
      </c>
      <c r="I303" s="53">
        <v>59</v>
      </c>
      <c r="J303" s="53">
        <v>59</v>
      </c>
      <c r="K303" s="53">
        <v>59</v>
      </c>
      <c r="L303" s="53">
        <v>59</v>
      </c>
      <c r="M303" s="53">
        <v>59</v>
      </c>
      <c r="N303" s="53">
        <v>59</v>
      </c>
      <c r="O303" s="53">
        <v>59</v>
      </c>
      <c r="P303" s="53">
        <v>59</v>
      </c>
    </row>
    <row r="304" spans="1:16" ht="15.95" customHeight="1" x14ac:dyDescent="0.25">
      <c r="A304" s="124"/>
      <c r="B304" s="121"/>
      <c r="C304" s="84" t="s">
        <v>157</v>
      </c>
      <c r="D304" s="54" t="str">
        <f t="shared" si="17"/>
        <v>18C1</v>
      </c>
      <c r="E304" s="55">
        <v>59</v>
      </c>
      <c r="F304" s="55">
        <v>59</v>
      </c>
      <c r="G304" s="55">
        <v>59</v>
      </c>
      <c r="H304" s="55">
        <v>59</v>
      </c>
      <c r="I304" s="55">
        <v>59</v>
      </c>
      <c r="J304" s="55">
        <v>59</v>
      </c>
      <c r="K304" s="55">
        <v>59</v>
      </c>
      <c r="L304" s="55">
        <v>59</v>
      </c>
      <c r="M304" s="55">
        <v>59</v>
      </c>
      <c r="N304" s="55">
        <v>59</v>
      </c>
      <c r="O304" s="55">
        <v>59</v>
      </c>
      <c r="P304" s="55">
        <v>59</v>
      </c>
    </row>
    <row r="305" spans="1:16" ht="15.95" customHeight="1" x14ac:dyDescent="0.25">
      <c r="A305" s="124"/>
      <c r="B305" s="121"/>
      <c r="C305" s="84" t="s">
        <v>124</v>
      </c>
      <c r="D305" s="54" t="str">
        <f t="shared" si="17"/>
        <v>18C1</v>
      </c>
      <c r="E305" s="55">
        <v>60</v>
      </c>
      <c r="F305" s="55">
        <v>60</v>
      </c>
      <c r="G305" s="55">
        <v>60</v>
      </c>
      <c r="H305" s="55">
        <v>60</v>
      </c>
      <c r="I305" s="55">
        <v>60</v>
      </c>
      <c r="J305" s="55">
        <v>60</v>
      </c>
      <c r="K305" s="55">
        <v>60</v>
      </c>
      <c r="L305" s="55">
        <v>60</v>
      </c>
      <c r="M305" s="55">
        <v>60</v>
      </c>
      <c r="N305" s="55">
        <v>60</v>
      </c>
      <c r="O305" s="55">
        <v>60</v>
      </c>
      <c r="P305" s="55">
        <v>60</v>
      </c>
    </row>
    <row r="306" spans="1:16" ht="15.95" customHeight="1" x14ac:dyDescent="0.25">
      <c r="A306" s="124"/>
      <c r="B306" s="121"/>
      <c r="C306" s="84" t="s">
        <v>125</v>
      </c>
      <c r="D306" s="54" t="str">
        <f t="shared" si="17"/>
        <v>18C1</v>
      </c>
      <c r="E306" s="55">
        <v>59</v>
      </c>
      <c r="F306" s="55">
        <v>59</v>
      </c>
      <c r="G306" s="55">
        <v>59</v>
      </c>
      <c r="H306" s="55">
        <v>59</v>
      </c>
      <c r="I306" s="55">
        <v>59</v>
      </c>
      <c r="J306" s="55">
        <v>59</v>
      </c>
      <c r="K306" s="55">
        <v>59</v>
      </c>
      <c r="L306" s="55">
        <v>59</v>
      </c>
      <c r="M306" s="55">
        <v>59</v>
      </c>
      <c r="N306" s="55">
        <v>59</v>
      </c>
      <c r="O306" s="55">
        <v>59</v>
      </c>
      <c r="P306" s="55">
        <v>59</v>
      </c>
    </row>
    <row r="307" spans="1:16" ht="15.95" customHeight="1" x14ac:dyDescent="0.25">
      <c r="A307" s="124"/>
      <c r="B307" s="121"/>
      <c r="C307" s="84" t="s">
        <v>126</v>
      </c>
      <c r="D307" s="54" t="str">
        <f t="shared" si="17"/>
        <v>18C1</v>
      </c>
      <c r="E307" s="55">
        <v>59</v>
      </c>
      <c r="F307" s="55">
        <v>59</v>
      </c>
      <c r="G307" s="55">
        <v>59</v>
      </c>
      <c r="H307" s="55">
        <v>59</v>
      </c>
      <c r="I307" s="55">
        <v>59</v>
      </c>
      <c r="J307" s="55">
        <v>59</v>
      </c>
      <c r="K307" s="55">
        <v>59</v>
      </c>
      <c r="L307" s="55">
        <v>59</v>
      </c>
      <c r="M307" s="55">
        <v>59</v>
      </c>
      <c r="N307" s="55">
        <v>59</v>
      </c>
      <c r="O307" s="55">
        <v>59</v>
      </c>
      <c r="P307" s="55">
        <v>59</v>
      </c>
    </row>
    <row r="308" spans="1:16" ht="15.95" customHeight="1" x14ac:dyDescent="0.25">
      <c r="A308" s="124"/>
      <c r="B308" s="121"/>
      <c r="C308" s="84" t="s">
        <v>127</v>
      </c>
      <c r="D308" s="54" t="str">
        <f t="shared" si="17"/>
        <v>18C1</v>
      </c>
      <c r="E308" s="55">
        <v>59</v>
      </c>
      <c r="F308" s="55">
        <v>59</v>
      </c>
      <c r="G308" s="55">
        <v>59</v>
      </c>
      <c r="H308" s="55">
        <v>59</v>
      </c>
      <c r="I308" s="55">
        <v>59</v>
      </c>
      <c r="J308" s="55">
        <v>59</v>
      </c>
      <c r="K308" s="55">
        <v>59</v>
      </c>
      <c r="L308" s="55">
        <v>59</v>
      </c>
      <c r="M308" s="55">
        <v>59</v>
      </c>
      <c r="N308" s="55">
        <v>59</v>
      </c>
      <c r="O308" s="55">
        <v>59</v>
      </c>
      <c r="P308" s="55">
        <v>59</v>
      </c>
    </row>
    <row r="309" spans="1:16" ht="15.95" customHeight="1" x14ac:dyDescent="0.25">
      <c r="A309" s="124"/>
      <c r="B309" s="121"/>
      <c r="C309" s="84" t="s">
        <v>129</v>
      </c>
      <c r="D309" s="54" t="str">
        <f t="shared" si="17"/>
        <v>18C1</v>
      </c>
      <c r="E309" s="55">
        <v>59</v>
      </c>
      <c r="F309" s="55">
        <v>59</v>
      </c>
      <c r="G309" s="55">
        <v>59</v>
      </c>
      <c r="H309" s="55">
        <v>59</v>
      </c>
      <c r="I309" s="55">
        <v>59</v>
      </c>
      <c r="J309" s="55">
        <v>59</v>
      </c>
      <c r="K309" s="55">
        <v>59</v>
      </c>
      <c r="L309" s="55">
        <v>59</v>
      </c>
      <c r="M309" s="55">
        <v>59</v>
      </c>
      <c r="N309" s="55">
        <v>59</v>
      </c>
      <c r="O309" s="55">
        <v>59</v>
      </c>
      <c r="P309" s="55">
        <v>59</v>
      </c>
    </row>
    <row r="310" spans="1:16" ht="15.95" customHeight="1" x14ac:dyDescent="0.25">
      <c r="A310" s="124"/>
      <c r="B310" s="121"/>
      <c r="C310" s="84" t="s">
        <v>130</v>
      </c>
      <c r="D310" s="54" t="str">
        <f t="shared" si="17"/>
        <v>18C1</v>
      </c>
      <c r="E310" s="55">
        <v>59</v>
      </c>
      <c r="F310" s="55">
        <v>59</v>
      </c>
      <c r="G310" s="55">
        <v>59</v>
      </c>
      <c r="H310" s="55">
        <v>59</v>
      </c>
      <c r="I310" s="55">
        <v>59</v>
      </c>
      <c r="J310" s="55">
        <v>59</v>
      </c>
      <c r="K310" s="55">
        <v>59</v>
      </c>
      <c r="L310" s="55">
        <v>59</v>
      </c>
      <c r="M310" s="55">
        <v>59</v>
      </c>
      <c r="N310" s="55">
        <v>59</v>
      </c>
      <c r="O310" s="55">
        <v>59</v>
      </c>
      <c r="P310" s="55">
        <v>59</v>
      </c>
    </row>
    <row r="311" spans="1:16" ht="15.95" customHeight="1" x14ac:dyDescent="0.25">
      <c r="A311" s="124"/>
      <c r="B311" s="121"/>
      <c r="C311" s="84" t="s">
        <v>131</v>
      </c>
      <c r="D311" s="54" t="str">
        <f t="shared" si="17"/>
        <v>18C1</v>
      </c>
      <c r="E311" s="55">
        <v>59</v>
      </c>
      <c r="F311" s="55">
        <v>59</v>
      </c>
      <c r="G311" s="55">
        <v>59</v>
      </c>
      <c r="H311" s="55">
        <v>59</v>
      </c>
      <c r="I311" s="55">
        <v>59</v>
      </c>
      <c r="J311" s="55">
        <v>59</v>
      </c>
      <c r="K311" s="55">
        <v>59</v>
      </c>
      <c r="L311" s="55">
        <v>59</v>
      </c>
      <c r="M311" s="55">
        <v>59</v>
      </c>
      <c r="N311" s="55">
        <v>59</v>
      </c>
      <c r="O311" s="55">
        <v>59</v>
      </c>
      <c r="P311" s="55">
        <v>59</v>
      </c>
    </row>
    <row r="312" spans="1:16" ht="15.95" customHeight="1" x14ac:dyDescent="0.25">
      <c r="A312" s="124"/>
      <c r="B312" s="121"/>
      <c r="C312" s="84" t="s">
        <v>134</v>
      </c>
      <c r="D312" s="54" t="str">
        <f t="shared" si="17"/>
        <v>18C1</v>
      </c>
      <c r="E312" s="55">
        <v>59</v>
      </c>
      <c r="F312" s="55">
        <v>59</v>
      </c>
      <c r="G312" s="55">
        <v>59</v>
      </c>
      <c r="H312" s="55">
        <v>59</v>
      </c>
      <c r="I312" s="55">
        <v>59</v>
      </c>
      <c r="J312" s="55">
        <v>59</v>
      </c>
      <c r="K312" s="55">
        <v>59</v>
      </c>
      <c r="L312" s="55">
        <v>59</v>
      </c>
      <c r="M312" s="55">
        <v>59</v>
      </c>
      <c r="N312" s="55">
        <v>59</v>
      </c>
      <c r="O312" s="55">
        <v>59</v>
      </c>
      <c r="P312" s="55">
        <v>59</v>
      </c>
    </row>
    <row r="313" spans="1:16" ht="15.95" customHeight="1" x14ac:dyDescent="0.25">
      <c r="A313" s="124"/>
      <c r="B313" s="121"/>
      <c r="C313" s="84" t="s">
        <v>160</v>
      </c>
      <c r="D313" s="54" t="str">
        <f t="shared" si="17"/>
        <v>18C1</v>
      </c>
      <c r="E313" s="55">
        <v>58</v>
      </c>
      <c r="F313" s="55">
        <v>58</v>
      </c>
      <c r="G313" s="55">
        <v>58</v>
      </c>
      <c r="H313" s="55">
        <v>58</v>
      </c>
      <c r="I313" s="55">
        <v>58</v>
      </c>
      <c r="J313" s="55">
        <v>58</v>
      </c>
      <c r="K313" s="55">
        <v>58</v>
      </c>
      <c r="L313" s="55">
        <v>58</v>
      </c>
      <c r="M313" s="55">
        <v>58</v>
      </c>
      <c r="N313" s="55">
        <v>58</v>
      </c>
      <c r="O313" s="55">
        <v>58</v>
      </c>
      <c r="P313" s="55">
        <v>58</v>
      </c>
    </row>
    <row r="314" spans="1:16" ht="15.95" customHeight="1" x14ac:dyDescent="0.25">
      <c r="A314" s="124"/>
      <c r="B314" s="121"/>
      <c r="C314" s="84" t="s">
        <v>161</v>
      </c>
      <c r="D314" s="54" t="str">
        <f t="shared" si="17"/>
        <v>18C1</v>
      </c>
      <c r="E314" s="55">
        <v>58</v>
      </c>
      <c r="F314" s="55">
        <v>58</v>
      </c>
      <c r="G314" s="55">
        <v>58</v>
      </c>
      <c r="H314" s="55">
        <v>58</v>
      </c>
      <c r="I314" s="55">
        <v>58</v>
      </c>
      <c r="J314" s="55">
        <v>58</v>
      </c>
      <c r="K314" s="55">
        <v>58</v>
      </c>
      <c r="L314" s="55">
        <v>58</v>
      </c>
      <c r="M314" s="55">
        <v>58</v>
      </c>
      <c r="N314" s="55">
        <v>58</v>
      </c>
      <c r="O314" s="55">
        <v>58</v>
      </c>
      <c r="P314" s="55">
        <v>58</v>
      </c>
    </row>
    <row r="315" spans="1:16" ht="15.95" customHeight="1" x14ac:dyDescent="0.25">
      <c r="A315" s="124"/>
      <c r="B315" s="121"/>
      <c r="C315" s="84" t="s">
        <v>162</v>
      </c>
      <c r="D315" s="54" t="str">
        <f t="shared" si="17"/>
        <v>18C1</v>
      </c>
      <c r="E315" s="55">
        <v>58</v>
      </c>
      <c r="F315" s="55">
        <v>58</v>
      </c>
      <c r="G315" s="55">
        <v>58</v>
      </c>
      <c r="H315" s="55">
        <v>58</v>
      </c>
      <c r="I315" s="55">
        <v>58</v>
      </c>
      <c r="J315" s="55">
        <v>58</v>
      </c>
      <c r="K315" s="55">
        <v>58</v>
      </c>
      <c r="L315" s="55">
        <v>58</v>
      </c>
      <c r="M315" s="55">
        <v>58</v>
      </c>
      <c r="N315" s="55">
        <v>58</v>
      </c>
      <c r="O315" s="55">
        <v>58</v>
      </c>
      <c r="P315" s="55">
        <v>58</v>
      </c>
    </row>
    <row r="316" spans="1:16" ht="15.95" customHeight="1" x14ac:dyDescent="0.25">
      <c r="A316" s="124"/>
      <c r="B316" s="121"/>
      <c r="C316" s="84" t="s">
        <v>163</v>
      </c>
      <c r="D316" s="54" t="str">
        <f t="shared" si="17"/>
        <v>18C1</v>
      </c>
      <c r="E316" s="55">
        <v>58</v>
      </c>
      <c r="F316" s="55">
        <v>58</v>
      </c>
      <c r="G316" s="55">
        <v>58</v>
      </c>
      <c r="H316" s="55">
        <v>58</v>
      </c>
      <c r="I316" s="55">
        <v>58</v>
      </c>
      <c r="J316" s="55">
        <v>58</v>
      </c>
      <c r="K316" s="55">
        <v>58</v>
      </c>
      <c r="L316" s="55">
        <v>58</v>
      </c>
      <c r="M316" s="55">
        <v>58</v>
      </c>
      <c r="N316" s="55">
        <v>58</v>
      </c>
      <c r="O316" s="55">
        <v>58</v>
      </c>
      <c r="P316" s="55">
        <v>58</v>
      </c>
    </row>
    <row r="317" spans="1:16" ht="15.95" customHeight="1" x14ac:dyDescent="0.25">
      <c r="A317" s="124"/>
      <c r="B317" s="121"/>
      <c r="C317" s="84" t="s">
        <v>164</v>
      </c>
      <c r="D317" s="54" t="str">
        <f t="shared" ref="D317:D323" si="18">LEFT(C317,FIND("-",C317,1)-1)</f>
        <v>18C1</v>
      </c>
      <c r="E317" s="55">
        <v>58</v>
      </c>
      <c r="F317" s="55">
        <v>58</v>
      </c>
      <c r="G317" s="55">
        <v>58</v>
      </c>
      <c r="H317" s="55">
        <v>58</v>
      </c>
      <c r="I317" s="55">
        <v>58</v>
      </c>
      <c r="J317" s="55">
        <v>58</v>
      </c>
      <c r="K317" s="55">
        <v>58</v>
      </c>
      <c r="L317" s="55">
        <v>58</v>
      </c>
      <c r="M317" s="55">
        <v>58</v>
      </c>
      <c r="N317" s="55">
        <v>58</v>
      </c>
      <c r="O317" s="55">
        <v>58</v>
      </c>
      <c r="P317" s="55">
        <v>58</v>
      </c>
    </row>
    <row r="318" spans="1:16" ht="15.95" customHeight="1" x14ac:dyDescent="0.25">
      <c r="A318" s="124"/>
      <c r="B318" s="121"/>
      <c r="C318" s="84" t="s">
        <v>165</v>
      </c>
      <c r="D318" s="54" t="str">
        <f t="shared" si="18"/>
        <v>18C1</v>
      </c>
      <c r="E318" s="55">
        <v>58</v>
      </c>
      <c r="F318" s="55">
        <v>58</v>
      </c>
      <c r="G318" s="55">
        <v>58</v>
      </c>
      <c r="H318" s="55">
        <v>58</v>
      </c>
      <c r="I318" s="55">
        <v>58</v>
      </c>
      <c r="J318" s="55">
        <v>58</v>
      </c>
      <c r="K318" s="55">
        <v>58</v>
      </c>
      <c r="L318" s="55">
        <v>58</v>
      </c>
      <c r="M318" s="55">
        <v>58</v>
      </c>
      <c r="N318" s="55">
        <v>58</v>
      </c>
      <c r="O318" s="55">
        <v>58</v>
      </c>
      <c r="P318" s="55">
        <v>58</v>
      </c>
    </row>
    <row r="319" spans="1:16" ht="15.95" customHeight="1" x14ac:dyDescent="0.25">
      <c r="A319" s="124"/>
      <c r="B319" s="121"/>
      <c r="C319" s="84" t="s">
        <v>166</v>
      </c>
      <c r="D319" s="54" t="str">
        <f t="shared" si="18"/>
        <v>18C1</v>
      </c>
      <c r="E319" s="55">
        <v>58</v>
      </c>
      <c r="F319" s="55">
        <v>58</v>
      </c>
      <c r="G319" s="55">
        <v>58</v>
      </c>
      <c r="H319" s="55">
        <v>58</v>
      </c>
      <c r="I319" s="55">
        <v>58</v>
      </c>
      <c r="J319" s="55">
        <v>58</v>
      </c>
      <c r="K319" s="55">
        <v>58</v>
      </c>
      <c r="L319" s="55">
        <v>58</v>
      </c>
      <c r="M319" s="55">
        <v>58</v>
      </c>
      <c r="N319" s="55">
        <v>58</v>
      </c>
      <c r="O319" s="55">
        <v>58</v>
      </c>
      <c r="P319" s="55">
        <v>58</v>
      </c>
    </row>
    <row r="320" spans="1:16" ht="15.95" customHeight="1" x14ac:dyDescent="0.25">
      <c r="A320" s="124"/>
      <c r="B320" s="121"/>
      <c r="C320" s="84" t="s">
        <v>167</v>
      </c>
      <c r="D320" s="54" t="s">
        <v>471</v>
      </c>
      <c r="E320" s="55">
        <v>58</v>
      </c>
      <c r="F320" s="55">
        <v>58</v>
      </c>
      <c r="G320" s="55">
        <v>58</v>
      </c>
      <c r="H320" s="55">
        <v>58</v>
      </c>
      <c r="I320" s="55">
        <v>58</v>
      </c>
      <c r="J320" s="55">
        <v>58</v>
      </c>
      <c r="K320" s="55">
        <v>58</v>
      </c>
      <c r="L320" s="55">
        <v>58</v>
      </c>
      <c r="M320" s="55">
        <v>58</v>
      </c>
      <c r="N320" s="55">
        <v>58</v>
      </c>
      <c r="O320" s="55">
        <v>58</v>
      </c>
      <c r="P320" s="55">
        <v>58</v>
      </c>
    </row>
    <row r="321" spans="1:16" ht="15.95" customHeight="1" x14ac:dyDescent="0.25">
      <c r="A321" s="124"/>
      <c r="B321" s="121"/>
      <c r="C321" s="84" t="s">
        <v>168</v>
      </c>
      <c r="D321" s="54" t="str">
        <f t="shared" si="18"/>
        <v>18C1</v>
      </c>
      <c r="E321" s="55">
        <v>59</v>
      </c>
      <c r="F321" s="55">
        <v>59</v>
      </c>
      <c r="G321" s="55">
        <v>59</v>
      </c>
      <c r="H321" s="55">
        <v>59</v>
      </c>
      <c r="I321" s="55">
        <v>59</v>
      </c>
      <c r="J321" s="55">
        <v>59</v>
      </c>
      <c r="K321" s="55">
        <v>59</v>
      </c>
      <c r="L321" s="55">
        <v>59</v>
      </c>
      <c r="M321" s="55">
        <v>59</v>
      </c>
      <c r="N321" s="55">
        <v>59</v>
      </c>
      <c r="O321" s="55">
        <v>59</v>
      </c>
      <c r="P321" s="55">
        <v>59</v>
      </c>
    </row>
    <row r="322" spans="1:16" ht="15.95" customHeight="1" x14ac:dyDescent="0.25">
      <c r="A322" s="124"/>
      <c r="B322" s="121"/>
      <c r="C322" s="84" t="s">
        <v>531</v>
      </c>
      <c r="D322" s="54" t="e">
        <f t="shared" si="18"/>
        <v>#VALUE!</v>
      </c>
      <c r="E322" s="55">
        <v>0</v>
      </c>
      <c r="F322" s="55">
        <v>0</v>
      </c>
      <c r="G322" s="55">
        <v>0</v>
      </c>
      <c r="H322" s="55">
        <v>0</v>
      </c>
      <c r="I322" s="55">
        <v>0</v>
      </c>
      <c r="J322" s="55">
        <v>0</v>
      </c>
      <c r="K322" s="55">
        <v>0</v>
      </c>
      <c r="L322" s="55">
        <v>160</v>
      </c>
      <c r="M322" s="55">
        <v>160</v>
      </c>
      <c r="N322" s="55">
        <v>160</v>
      </c>
      <c r="O322" s="55">
        <v>160</v>
      </c>
      <c r="P322" s="55">
        <v>160</v>
      </c>
    </row>
    <row r="323" spans="1:16" ht="15.95" customHeight="1" x14ac:dyDescent="0.25">
      <c r="A323" s="124"/>
      <c r="B323" s="121"/>
      <c r="C323" s="83" t="s">
        <v>532</v>
      </c>
      <c r="D323" s="57" t="e">
        <f t="shared" si="18"/>
        <v>#VALUE!</v>
      </c>
      <c r="E323" s="58">
        <v>0</v>
      </c>
      <c r="F323" s="58">
        <v>0</v>
      </c>
      <c r="G323" s="58">
        <v>0</v>
      </c>
      <c r="H323" s="58">
        <v>0</v>
      </c>
      <c r="I323" s="58">
        <v>0</v>
      </c>
      <c r="J323" s="58">
        <v>0</v>
      </c>
      <c r="K323" s="58">
        <v>0</v>
      </c>
      <c r="L323" s="58">
        <v>970</v>
      </c>
      <c r="M323" s="58">
        <v>970</v>
      </c>
      <c r="N323" s="58">
        <v>970</v>
      </c>
      <c r="O323" s="58">
        <v>970</v>
      </c>
      <c r="P323" s="58">
        <v>970</v>
      </c>
    </row>
    <row r="324" spans="1:16" ht="18" customHeight="1" x14ac:dyDescent="0.25">
      <c r="A324" s="125"/>
      <c r="B324" s="122"/>
      <c r="C324" s="64" t="s">
        <v>468</v>
      </c>
      <c r="D324" s="61"/>
      <c r="E324" s="60">
        <f>SUM(E247:E323)</f>
        <v>3562</v>
      </c>
      <c r="F324" s="60">
        <f t="shared" ref="F324:P324" si="19">SUM(F247:F323)</f>
        <v>3562</v>
      </c>
      <c r="G324" s="60">
        <f t="shared" si="19"/>
        <v>3562</v>
      </c>
      <c r="H324" s="60">
        <f t="shared" si="19"/>
        <v>3562</v>
      </c>
      <c r="I324" s="60">
        <f t="shared" si="19"/>
        <v>3562</v>
      </c>
      <c r="J324" s="60">
        <f t="shared" si="19"/>
        <v>3562</v>
      </c>
      <c r="K324" s="60">
        <f t="shared" si="19"/>
        <v>3562</v>
      </c>
      <c r="L324" s="60">
        <f t="shared" si="19"/>
        <v>4692</v>
      </c>
      <c r="M324" s="60">
        <f t="shared" si="19"/>
        <v>4692</v>
      </c>
      <c r="N324" s="60">
        <f t="shared" si="19"/>
        <v>3893</v>
      </c>
      <c r="O324" s="60">
        <f t="shared" si="19"/>
        <v>3893</v>
      </c>
      <c r="P324" s="60">
        <f t="shared" si="19"/>
        <v>3893</v>
      </c>
    </row>
    <row r="325" spans="1:16" ht="14.45" customHeight="1" x14ac:dyDescent="0.25">
      <c r="A325" s="123">
        <v>9</v>
      </c>
      <c r="B325" s="120" t="s">
        <v>479</v>
      </c>
      <c r="C325" s="82" t="s">
        <v>416</v>
      </c>
      <c r="D325" s="52" t="str">
        <f>LEFT(C325,FIND("-",C325,1)-1)</f>
        <v>13TC</v>
      </c>
      <c r="E325" s="53">
        <v>2</v>
      </c>
      <c r="F325" s="53">
        <v>2</v>
      </c>
      <c r="G325" s="53">
        <v>2</v>
      </c>
      <c r="H325" s="53">
        <v>2</v>
      </c>
      <c r="I325" s="53">
        <v>2</v>
      </c>
      <c r="J325" s="53">
        <v>2</v>
      </c>
      <c r="K325" s="53">
        <v>2</v>
      </c>
      <c r="L325" s="53">
        <v>2</v>
      </c>
      <c r="M325" s="53">
        <v>2</v>
      </c>
      <c r="N325" s="53">
        <v>0</v>
      </c>
      <c r="O325" s="53">
        <v>0</v>
      </c>
      <c r="P325" s="53">
        <v>0</v>
      </c>
    </row>
    <row r="326" spans="1:16" ht="14.45" customHeight="1" x14ac:dyDescent="0.25">
      <c r="A326" s="124"/>
      <c r="B326" s="121"/>
      <c r="C326" s="84" t="s">
        <v>430</v>
      </c>
      <c r="D326" s="54" t="str">
        <f>LEFT(C326,FIND("-",C326,1)-1)</f>
        <v>13CÐ</v>
      </c>
      <c r="E326" s="55">
        <v>3</v>
      </c>
      <c r="F326" s="55">
        <v>3</v>
      </c>
      <c r="G326" s="55">
        <v>3</v>
      </c>
      <c r="H326" s="55">
        <v>3</v>
      </c>
      <c r="I326" s="55">
        <v>3</v>
      </c>
      <c r="J326" s="55">
        <v>3</v>
      </c>
      <c r="K326" s="55">
        <v>3</v>
      </c>
      <c r="L326" s="55">
        <v>3</v>
      </c>
      <c r="M326" s="55">
        <v>3</v>
      </c>
      <c r="N326" s="55">
        <v>3</v>
      </c>
      <c r="O326" s="55">
        <v>3</v>
      </c>
      <c r="P326" s="55">
        <v>3</v>
      </c>
    </row>
    <row r="327" spans="1:16" ht="14.45" customHeight="1" x14ac:dyDescent="0.25">
      <c r="A327" s="124"/>
      <c r="B327" s="121"/>
      <c r="C327" s="84" t="s">
        <v>393</v>
      </c>
      <c r="D327" s="54" t="e">
        <f>LEFT(C327,FIND("-",C327,1)-1)</f>
        <v>#VALUE!</v>
      </c>
      <c r="E327" s="88">
        <v>4</v>
      </c>
      <c r="F327" s="88">
        <v>4</v>
      </c>
      <c r="G327" s="88">
        <v>4</v>
      </c>
      <c r="H327" s="88">
        <v>4</v>
      </c>
      <c r="I327" s="88">
        <v>4</v>
      </c>
      <c r="J327" s="88">
        <v>4</v>
      </c>
      <c r="K327" s="88">
        <v>4</v>
      </c>
      <c r="L327" s="88">
        <v>4</v>
      </c>
      <c r="M327" s="88">
        <v>4</v>
      </c>
      <c r="N327" s="88">
        <v>0</v>
      </c>
      <c r="O327" s="88">
        <v>0</v>
      </c>
      <c r="P327" s="88">
        <v>0</v>
      </c>
    </row>
    <row r="328" spans="1:16" ht="14.45" customHeight="1" x14ac:dyDescent="0.25">
      <c r="A328" s="124"/>
      <c r="B328" s="121"/>
      <c r="C328" s="84" t="s">
        <v>409</v>
      </c>
      <c r="D328" s="54" t="e">
        <f t="shared" ref="D328:D340" si="20">LEFT(C328,FIND("-",C328,1)-1)</f>
        <v>#VALUE!</v>
      </c>
      <c r="E328" s="55">
        <v>1</v>
      </c>
      <c r="F328" s="55">
        <v>1</v>
      </c>
      <c r="G328" s="55">
        <v>1</v>
      </c>
      <c r="H328" s="55">
        <v>1</v>
      </c>
      <c r="I328" s="55">
        <v>1</v>
      </c>
      <c r="J328" s="55">
        <v>1</v>
      </c>
      <c r="K328" s="55">
        <v>1</v>
      </c>
      <c r="L328" s="55">
        <v>1</v>
      </c>
      <c r="M328" s="55">
        <v>1</v>
      </c>
      <c r="N328" s="55">
        <v>1</v>
      </c>
      <c r="O328" s="55">
        <v>1</v>
      </c>
      <c r="P328" s="55">
        <v>1</v>
      </c>
    </row>
    <row r="329" spans="1:16" ht="14.45" customHeight="1" x14ac:dyDescent="0.25">
      <c r="A329" s="124"/>
      <c r="B329" s="121"/>
      <c r="C329" s="84" t="s">
        <v>383</v>
      </c>
      <c r="D329" s="54" t="str">
        <f>LEFT(C329,FIND("-",C329,1)-1)</f>
        <v>15TCN</v>
      </c>
      <c r="E329" s="55">
        <v>16</v>
      </c>
      <c r="F329" s="55">
        <v>16</v>
      </c>
      <c r="G329" s="55">
        <v>16</v>
      </c>
      <c r="H329" s="55">
        <v>16</v>
      </c>
      <c r="I329" s="55">
        <v>16</v>
      </c>
      <c r="J329" s="55">
        <v>16</v>
      </c>
      <c r="K329" s="55">
        <v>16</v>
      </c>
      <c r="L329" s="55">
        <v>16</v>
      </c>
      <c r="M329" s="55">
        <v>16</v>
      </c>
      <c r="N329" s="55">
        <v>16</v>
      </c>
      <c r="O329" s="55">
        <v>16</v>
      </c>
      <c r="P329" s="55">
        <v>16</v>
      </c>
    </row>
    <row r="330" spans="1:16" ht="14.45" customHeight="1" x14ac:dyDescent="0.25">
      <c r="A330" s="124"/>
      <c r="B330" s="121"/>
      <c r="C330" s="84" t="s">
        <v>350</v>
      </c>
      <c r="D330" s="54" t="s">
        <v>474</v>
      </c>
      <c r="E330" s="55">
        <v>6</v>
      </c>
      <c r="F330" s="55">
        <v>6</v>
      </c>
      <c r="G330" s="55">
        <v>6</v>
      </c>
      <c r="H330" s="55">
        <v>6</v>
      </c>
      <c r="I330" s="55">
        <v>6</v>
      </c>
      <c r="J330" s="55">
        <v>6</v>
      </c>
      <c r="K330" s="55">
        <v>6</v>
      </c>
      <c r="L330" s="55">
        <v>6</v>
      </c>
      <c r="M330" s="55">
        <v>6</v>
      </c>
      <c r="N330" s="55">
        <v>6</v>
      </c>
      <c r="O330" s="55">
        <v>6</v>
      </c>
      <c r="P330" s="55">
        <v>6</v>
      </c>
    </row>
    <row r="331" spans="1:16" ht="14.45" customHeight="1" x14ac:dyDescent="0.25">
      <c r="A331" s="124"/>
      <c r="B331" s="121"/>
      <c r="C331" s="84" t="s">
        <v>318</v>
      </c>
      <c r="D331" s="54" t="str">
        <f>LEFT(C331,FIND("-",C331,1)-1)</f>
        <v>16TC</v>
      </c>
      <c r="E331" s="55">
        <v>30</v>
      </c>
      <c r="F331" s="55">
        <v>30</v>
      </c>
      <c r="G331" s="55">
        <v>30</v>
      </c>
      <c r="H331" s="55">
        <v>30</v>
      </c>
      <c r="I331" s="55">
        <v>30</v>
      </c>
      <c r="J331" s="55">
        <v>30</v>
      </c>
      <c r="K331" s="55">
        <v>30</v>
      </c>
      <c r="L331" s="55">
        <v>30</v>
      </c>
      <c r="M331" s="55">
        <v>30</v>
      </c>
      <c r="N331" s="55">
        <v>15</v>
      </c>
      <c r="O331" s="55">
        <v>15</v>
      </c>
      <c r="P331" s="55">
        <v>15</v>
      </c>
    </row>
    <row r="332" spans="1:16" ht="14.45" customHeight="1" x14ac:dyDescent="0.25">
      <c r="A332" s="124"/>
      <c r="B332" s="121"/>
      <c r="C332" s="84" t="s">
        <v>293</v>
      </c>
      <c r="D332" s="54" t="str">
        <f t="shared" si="20"/>
        <v>16CĐ</v>
      </c>
      <c r="E332" s="55">
        <v>44</v>
      </c>
      <c r="F332" s="55">
        <v>44</v>
      </c>
      <c r="G332" s="55">
        <v>44</v>
      </c>
      <c r="H332" s="55">
        <v>44</v>
      </c>
      <c r="I332" s="55">
        <v>44</v>
      </c>
      <c r="J332" s="55">
        <v>44</v>
      </c>
      <c r="K332" s="55">
        <v>44</v>
      </c>
      <c r="L332" s="55">
        <v>44</v>
      </c>
      <c r="M332" s="55">
        <v>44</v>
      </c>
      <c r="N332" s="55">
        <v>22</v>
      </c>
      <c r="O332" s="55">
        <v>22</v>
      </c>
      <c r="P332" s="55">
        <v>22</v>
      </c>
    </row>
    <row r="333" spans="1:16" ht="14.45" customHeight="1" x14ac:dyDescent="0.25">
      <c r="A333" s="124"/>
      <c r="B333" s="121"/>
      <c r="C333" s="84" t="s">
        <v>294</v>
      </c>
      <c r="D333" s="54" t="str">
        <f t="shared" si="20"/>
        <v>16CĐ</v>
      </c>
      <c r="E333" s="55">
        <v>52</v>
      </c>
      <c r="F333" s="55">
        <v>52</v>
      </c>
      <c r="G333" s="55">
        <v>52</v>
      </c>
      <c r="H333" s="55">
        <v>52</v>
      </c>
      <c r="I333" s="55">
        <v>52</v>
      </c>
      <c r="J333" s="55">
        <v>52</v>
      </c>
      <c r="K333" s="55">
        <v>52</v>
      </c>
      <c r="L333" s="55">
        <v>52</v>
      </c>
      <c r="M333" s="55">
        <v>52</v>
      </c>
      <c r="N333" s="55">
        <v>26</v>
      </c>
      <c r="O333" s="55">
        <v>26</v>
      </c>
      <c r="P333" s="55">
        <v>26</v>
      </c>
    </row>
    <row r="334" spans="1:16" ht="14.45" customHeight="1" x14ac:dyDescent="0.25">
      <c r="A334" s="124"/>
      <c r="B334" s="121"/>
      <c r="C334" s="84" t="s">
        <v>193</v>
      </c>
      <c r="D334" s="54" t="str">
        <f>LEFT(C334,FIND("-",C334,1)-1)</f>
        <v>17T4</v>
      </c>
      <c r="E334" s="55">
        <v>49</v>
      </c>
      <c r="F334" s="55">
        <v>49</v>
      </c>
      <c r="G334" s="55">
        <v>49</v>
      </c>
      <c r="H334" s="55">
        <v>49</v>
      </c>
      <c r="I334" s="55">
        <v>49</v>
      </c>
      <c r="J334" s="55">
        <v>49</v>
      </c>
      <c r="K334" s="55">
        <v>49</v>
      </c>
      <c r="L334" s="55">
        <v>49</v>
      </c>
      <c r="M334" s="55">
        <v>49</v>
      </c>
      <c r="N334" s="55">
        <v>49</v>
      </c>
      <c r="O334" s="55">
        <v>49</v>
      </c>
      <c r="P334" s="55">
        <v>49</v>
      </c>
    </row>
    <row r="335" spans="1:16" ht="14.45" customHeight="1" x14ac:dyDescent="0.25">
      <c r="A335" s="125"/>
      <c r="B335" s="122"/>
      <c r="C335" s="83" t="s">
        <v>228</v>
      </c>
      <c r="D335" s="57" t="str">
        <f t="shared" si="20"/>
        <v>17C1</v>
      </c>
      <c r="E335" s="58">
        <v>49</v>
      </c>
      <c r="F335" s="58">
        <v>49</v>
      </c>
      <c r="G335" s="58">
        <v>49</v>
      </c>
      <c r="H335" s="58">
        <v>49</v>
      </c>
      <c r="I335" s="58">
        <v>49</v>
      </c>
      <c r="J335" s="58">
        <v>49</v>
      </c>
      <c r="K335" s="58">
        <v>49</v>
      </c>
      <c r="L335" s="58">
        <v>49</v>
      </c>
      <c r="M335" s="58">
        <v>49</v>
      </c>
      <c r="N335" s="58">
        <v>25</v>
      </c>
      <c r="O335" s="58">
        <v>25</v>
      </c>
      <c r="P335" s="58">
        <v>25</v>
      </c>
    </row>
    <row r="336" spans="1:16" ht="14.45" customHeight="1" x14ac:dyDescent="0.25">
      <c r="A336" s="123">
        <v>9</v>
      </c>
      <c r="B336" s="120" t="s">
        <v>479</v>
      </c>
      <c r="C336" s="85" t="s">
        <v>252</v>
      </c>
      <c r="D336" s="62" t="str">
        <f t="shared" si="20"/>
        <v>17C1</v>
      </c>
      <c r="E336" s="63">
        <v>51</v>
      </c>
      <c r="F336" s="63">
        <v>51</v>
      </c>
      <c r="G336" s="63">
        <v>51</v>
      </c>
      <c r="H336" s="63">
        <v>51</v>
      </c>
      <c r="I336" s="63">
        <v>51</v>
      </c>
      <c r="J336" s="63">
        <v>51</v>
      </c>
      <c r="K336" s="63">
        <v>51</v>
      </c>
      <c r="L336" s="63">
        <v>51</v>
      </c>
      <c r="M336" s="63">
        <v>51</v>
      </c>
      <c r="N336" s="63">
        <v>26</v>
      </c>
      <c r="O336" s="63">
        <v>26</v>
      </c>
      <c r="P336" s="63">
        <v>26</v>
      </c>
    </row>
    <row r="337" spans="1:16" ht="14.45" customHeight="1" x14ac:dyDescent="0.25">
      <c r="A337" s="124"/>
      <c r="B337" s="121"/>
      <c r="C337" s="84" t="s">
        <v>91</v>
      </c>
      <c r="D337" s="54"/>
      <c r="E337" s="55">
        <v>62</v>
      </c>
      <c r="F337" s="55">
        <v>62</v>
      </c>
      <c r="G337" s="55">
        <v>62</v>
      </c>
      <c r="H337" s="55">
        <v>62</v>
      </c>
      <c r="I337" s="55">
        <v>62</v>
      </c>
      <c r="J337" s="55">
        <v>62</v>
      </c>
      <c r="K337" s="55">
        <v>62</v>
      </c>
      <c r="L337" s="55">
        <v>62</v>
      </c>
      <c r="M337" s="55">
        <v>62</v>
      </c>
      <c r="N337" s="55">
        <v>62</v>
      </c>
      <c r="O337" s="55">
        <v>62</v>
      </c>
      <c r="P337" s="55">
        <v>62</v>
      </c>
    </row>
    <row r="338" spans="1:16" ht="14.45" customHeight="1" x14ac:dyDescent="0.25">
      <c r="A338" s="124"/>
      <c r="B338" s="121"/>
      <c r="C338" s="84" t="s">
        <v>156</v>
      </c>
      <c r="D338" s="54" t="str">
        <f t="shared" si="20"/>
        <v>18C1</v>
      </c>
      <c r="E338" s="55">
        <v>70</v>
      </c>
      <c r="F338" s="55">
        <v>70</v>
      </c>
      <c r="G338" s="55">
        <v>70</v>
      </c>
      <c r="H338" s="55">
        <v>70</v>
      </c>
      <c r="I338" s="55">
        <v>70</v>
      </c>
      <c r="J338" s="55">
        <v>70</v>
      </c>
      <c r="K338" s="55">
        <v>70</v>
      </c>
      <c r="L338" s="55">
        <v>70</v>
      </c>
      <c r="M338" s="55">
        <v>70</v>
      </c>
      <c r="N338" s="55">
        <v>70</v>
      </c>
      <c r="O338" s="55">
        <v>70</v>
      </c>
      <c r="P338" s="55">
        <v>70</v>
      </c>
    </row>
    <row r="339" spans="1:16" ht="14.45" customHeight="1" x14ac:dyDescent="0.25">
      <c r="A339" s="124"/>
      <c r="B339" s="121"/>
      <c r="C339" s="84" t="s">
        <v>531</v>
      </c>
      <c r="D339" s="54" t="e">
        <f t="shared" si="20"/>
        <v>#VALUE!</v>
      </c>
      <c r="E339" s="55">
        <v>0</v>
      </c>
      <c r="F339" s="55">
        <v>0</v>
      </c>
      <c r="G339" s="55">
        <v>0</v>
      </c>
      <c r="H339" s="55">
        <v>0</v>
      </c>
      <c r="I339" s="55">
        <v>0</v>
      </c>
      <c r="J339" s="55">
        <v>0</v>
      </c>
      <c r="K339" s="55">
        <v>0</v>
      </c>
      <c r="L339" s="55">
        <v>120</v>
      </c>
      <c r="M339" s="55">
        <v>120</v>
      </c>
      <c r="N339" s="55">
        <v>120</v>
      </c>
      <c r="O339" s="55">
        <v>120</v>
      </c>
      <c r="P339" s="55">
        <v>120</v>
      </c>
    </row>
    <row r="340" spans="1:16" ht="14.45" customHeight="1" x14ac:dyDescent="0.25">
      <c r="A340" s="124"/>
      <c r="B340" s="121"/>
      <c r="C340" s="83" t="s">
        <v>532</v>
      </c>
      <c r="D340" s="57" t="e">
        <f t="shared" si="20"/>
        <v>#VALUE!</v>
      </c>
      <c r="E340" s="58">
        <v>0</v>
      </c>
      <c r="F340" s="58">
        <v>0</v>
      </c>
      <c r="G340" s="58">
        <v>0</v>
      </c>
      <c r="H340" s="58">
        <v>0</v>
      </c>
      <c r="I340" s="58">
        <v>0</v>
      </c>
      <c r="J340" s="58">
        <v>0</v>
      </c>
      <c r="K340" s="58">
        <v>0</v>
      </c>
      <c r="L340" s="58">
        <v>230</v>
      </c>
      <c r="M340" s="58">
        <v>230</v>
      </c>
      <c r="N340" s="58">
        <v>230</v>
      </c>
      <c r="O340" s="58">
        <v>230</v>
      </c>
      <c r="P340" s="58">
        <v>230</v>
      </c>
    </row>
    <row r="341" spans="1:16" ht="18" customHeight="1" x14ac:dyDescent="0.25">
      <c r="A341" s="125"/>
      <c r="B341" s="122"/>
      <c r="C341" s="60" t="s">
        <v>468</v>
      </c>
      <c r="D341" s="52"/>
      <c r="E341" s="60">
        <f>SUM(E325:E340)</f>
        <v>439</v>
      </c>
      <c r="F341" s="60">
        <f t="shared" ref="F341:P341" si="21">SUM(F325:F340)</f>
        <v>439</v>
      </c>
      <c r="G341" s="60">
        <f t="shared" si="21"/>
        <v>439</v>
      </c>
      <c r="H341" s="60">
        <f t="shared" si="21"/>
        <v>439</v>
      </c>
      <c r="I341" s="60">
        <f t="shared" si="21"/>
        <v>439</v>
      </c>
      <c r="J341" s="60">
        <f t="shared" si="21"/>
        <v>439</v>
      </c>
      <c r="K341" s="60">
        <f t="shared" si="21"/>
        <v>439</v>
      </c>
      <c r="L341" s="60">
        <f t="shared" si="21"/>
        <v>789</v>
      </c>
      <c r="M341" s="60">
        <f t="shared" si="21"/>
        <v>789</v>
      </c>
      <c r="N341" s="60">
        <f t="shared" si="21"/>
        <v>671</v>
      </c>
      <c r="O341" s="60">
        <f t="shared" si="21"/>
        <v>671</v>
      </c>
      <c r="P341" s="60">
        <f t="shared" si="21"/>
        <v>671</v>
      </c>
    </row>
    <row r="342" spans="1:16" ht="20.100000000000001" customHeight="1" x14ac:dyDescent="0.25">
      <c r="A342" s="65"/>
      <c r="B342" s="66" t="s">
        <v>480</v>
      </c>
      <c r="C342" s="67"/>
      <c r="D342" s="61"/>
      <c r="E342" s="66">
        <f t="shared" ref="E342:P342" si="22">E343+E351+E359</f>
        <v>13107</v>
      </c>
      <c r="F342" s="66">
        <f t="shared" si="22"/>
        <v>13107</v>
      </c>
      <c r="G342" s="66">
        <f t="shared" si="22"/>
        <v>13107</v>
      </c>
      <c r="H342" s="66">
        <f t="shared" si="22"/>
        <v>13107</v>
      </c>
      <c r="I342" s="66">
        <f t="shared" si="22"/>
        <v>13107</v>
      </c>
      <c r="J342" s="66">
        <f t="shared" si="22"/>
        <v>13107</v>
      </c>
      <c r="K342" s="66">
        <f t="shared" si="22"/>
        <v>13107</v>
      </c>
      <c r="L342" s="66">
        <f t="shared" si="22"/>
        <v>18747</v>
      </c>
      <c r="M342" s="66">
        <f t="shared" si="22"/>
        <v>18747</v>
      </c>
      <c r="N342" s="66">
        <f t="shared" si="22"/>
        <v>15989</v>
      </c>
      <c r="O342" s="66">
        <f t="shared" si="22"/>
        <v>15989</v>
      </c>
      <c r="P342" s="66">
        <f t="shared" si="22"/>
        <v>15989</v>
      </c>
    </row>
    <row r="343" spans="1:16" ht="20.100000000000001" customHeight="1" x14ac:dyDescent="0.25">
      <c r="A343" s="66"/>
      <c r="B343" s="66" t="s">
        <v>481</v>
      </c>
      <c r="C343" s="68"/>
      <c r="D343" s="61"/>
      <c r="E343" s="66">
        <f>SUM(E344:E350)</f>
        <v>8982</v>
      </c>
      <c r="F343" s="66">
        <f t="shared" ref="F343:P343" si="23">SUM(F344:F350)</f>
        <v>8982</v>
      </c>
      <c r="G343" s="66">
        <f t="shared" si="23"/>
        <v>8982</v>
      </c>
      <c r="H343" s="66">
        <f t="shared" si="23"/>
        <v>8982</v>
      </c>
      <c r="I343" s="66">
        <f t="shared" si="23"/>
        <v>8982</v>
      </c>
      <c r="J343" s="66">
        <f t="shared" si="23"/>
        <v>8982</v>
      </c>
      <c r="K343" s="66">
        <f t="shared" si="23"/>
        <v>8982</v>
      </c>
      <c r="L343" s="66">
        <f t="shared" si="23"/>
        <v>12982</v>
      </c>
      <c r="M343" s="66">
        <f t="shared" si="23"/>
        <v>12982</v>
      </c>
      <c r="N343" s="66">
        <f t="shared" si="23"/>
        <v>10719</v>
      </c>
      <c r="O343" s="66">
        <f t="shared" si="23"/>
        <v>10719</v>
      </c>
      <c r="P343" s="66">
        <f t="shared" si="23"/>
        <v>10719</v>
      </c>
    </row>
    <row r="344" spans="1:16" ht="20.100000000000001" customHeight="1" x14ac:dyDescent="0.25">
      <c r="A344" s="69"/>
      <c r="B344" s="69" t="s">
        <v>482</v>
      </c>
      <c r="C344" s="70">
        <v>2013</v>
      </c>
      <c r="D344" s="52"/>
      <c r="E344" s="53">
        <f t="shared" ref="E344:P344" si="24">SUM(E43:E44,E97,E155:E156,E216,E248,E326)</f>
        <v>113</v>
      </c>
      <c r="F344" s="53">
        <f t="shared" si="24"/>
        <v>113</v>
      </c>
      <c r="G344" s="53">
        <f t="shared" si="24"/>
        <v>113</v>
      </c>
      <c r="H344" s="53">
        <f t="shared" si="24"/>
        <v>113</v>
      </c>
      <c r="I344" s="53">
        <f t="shared" si="24"/>
        <v>113</v>
      </c>
      <c r="J344" s="53">
        <f t="shared" si="24"/>
        <v>113</v>
      </c>
      <c r="K344" s="53">
        <f t="shared" si="24"/>
        <v>113</v>
      </c>
      <c r="L344" s="53">
        <f t="shared" si="24"/>
        <v>113</v>
      </c>
      <c r="M344" s="53">
        <f t="shared" si="24"/>
        <v>113</v>
      </c>
      <c r="N344" s="53">
        <f t="shared" si="24"/>
        <v>113</v>
      </c>
      <c r="O344" s="53">
        <f t="shared" si="24"/>
        <v>113</v>
      </c>
      <c r="P344" s="53">
        <f t="shared" si="24"/>
        <v>113</v>
      </c>
    </row>
    <row r="345" spans="1:16" ht="20.100000000000001" customHeight="1" x14ac:dyDescent="0.25">
      <c r="A345" s="71"/>
      <c r="B345" s="71" t="s">
        <v>483</v>
      </c>
      <c r="C345" s="72">
        <v>2014</v>
      </c>
      <c r="D345" s="54"/>
      <c r="E345" s="55">
        <f t="shared" ref="E345:P345" si="25">SUM(E46:E47,E99,E158:E159,E218,E250,E328)</f>
        <v>135</v>
      </c>
      <c r="F345" s="55">
        <f t="shared" si="25"/>
        <v>135</v>
      </c>
      <c r="G345" s="55">
        <f t="shared" si="25"/>
        <v>135</v>
      </c>
      <c r="H345" s="55">
        <f t="shared" si="25"/>
        <v>135</v>
      </c>
      <c r="I345" s="55">
        <f t="shared" si="25"/>
        <v>135</v>
      </c>
      <c r="J345" s="55">
        <f t="shared" si="25"/>
        <v>135</v>
      </c>
      <c r="K345" s="55">
        <f t="shared" si="25"/>
        <v>135</v>
      </c>
      <c r="L345" s="55">
        <f t="shared" si="25"/>
        <v>135</v>
      </c>
      <c r="M345" s="55">
        <f t="shared" si="25"/>
        <v>135</v>
      </c>
      <c r="N345" s="55">
        <f t="shared" si="25"/>
        <v>135</v>
      </c>
      <c r="O345" s="55">
        <f t="shared" si="25"/>
        <v>135</v>
      </c>
      <c r="P345" s="55">
        <f t="shared" si="25"/>
        <v>135</v>
      </c>
    </row>
    <row r="346" spans="1:16" ht="20.100000000000001" customHeight="1" x14ac:dyDescent="0.25">
      <c r="A346" s="71"/>
      <c r="B346" s="71" t="s">
        <v>484</v>
      </c>
      <c r="C346" s="72">
        <v>2015</v>
      </c>
      <c r="D346" s="54"/>
      <c r="E346" s="55">
        <f>SUM(E10,E51:E53,E102:E108,E164:E169,E222,E254:E259,E261,E330)</f>
        <v>693</v>
      </c>
      <c r="F346" s="55">
        <f t="shared" ref="F346:P346" si="26">SUM(F10,F51:F53,F102:F108,F164:F169,F222,F254:F259,F261,F330)</f>
        <v>693</v>
      </c>
      <c r="G346" s="55">
        <f t="shared" si="26"/>
        <v>693</v>
      </c>
      <c r="H346" s="55">
        <f t="shared" si="26"/>
        <v>693</v>
      </c>
      <c r="I346" s="55">
        <f t="shared" si="26"/>
        <v>693</v>
      </c>
      <c r="J346" s="55">
        <f t="shared" si="26"/>
        <v>693</v>
      </c>
      <c r="K346" s="55">
        <f t="shared" si="26"/>
        <v>693</v>
      </c>
      <c r="L346" s="55">
        <f t="shared" si="26"/>
        <v>693</v>
      </c>
      <c r="M346" s="55">
        <f t="shared" si="26"/>
        <v>693</v>
      </c>
      <c r="N346" s="55">
        <f t="shared" si="26"/>
        <v>693</v>
      </c>
      <c r="O346" s="55">
        <f t="shared" si="26"/>
        <v>693</v>
      </c>
      <c r="P346" s="55">
        <f t="shared" si="26"/>
        <v>693</v>
      </c>
    </row>
    <row r="347" spans="1:16" ht="20.100000000000001" customHeight="1" x14ac:dyDescent="0.25">
      <c r="A347" s="71"/>
      <c r="B347" s="71" t="s">
        <v>485</v>
      </c>
      <c r="C347" s="72">
        <v>2016</v>
      </c>
      <c r="D347" s="54"/>
      <c r="E347" s="55">
        <f>SUM(E13,E57:E60,E111:E118,E174:E180,E224:E226,E265:E274,E276,E332:E333)</f>
        <v>1678</v>
      </c>
      <c r="F347" s="55">
        <f t="shared" ref="F347:P347" si="27">SUM(F13,F57:F60,F111:F118,F174:F180,F224:F226,F265:F274,F276,F332:F333)</f>
        <v>1678</v>
      </c>
      <c r="G347" s="55">
        <f t="shared" si="27"/>
        <v>1678</v>
      </c>
      <c r="H347" s="55">
        <f t="shared" si="27"/>
        <v>1678</v>
      </c>
      <c r="I347" s="55">
        <f t="shared" si="27"/>
        <v>1678</v>
      </c>
      <c r="J347" s="55">
        <f t="shared" si="27"/>
        <v>1678</v>
      </c>
      <c r="K347" s="55">
        <f t="shared" si="27"/>
        <v>1678</v>
      </c>
      <c r="L347" s="55">
        <f t="shared" si="27"/>
        <v>1678</v>
      </c>
      <c r="M347" s="55">
        <f t="shared" si="27"/>
        <v>1678</v>
      </c>
      <c r="N347" s="55">
        <f t="shared" si="27"/>
        <v>846</v>
      </c>
      <c r="O347" s="55">
        <f t="shared" si="27"/>
        <v>846</v>
      </c>
      <c r="P347" s="55">
        <f t="shared" si="27"/>
        <v>846</v>
      </c>
    </row>
    <row r="348" spans="1:16" ht="20.100000000000001" customHeight="1" x14ac:dyDescent="0.25">
      <c r="A348" s="71"/>
      <c r="B348" s="71" t="s">
        <v>486</v>
      </c>
      <c r="C348" s="72">
        <v>2017</v>
      </c>
      <c r="D348" s="54"/>
      <c r="E348" s="55">
        <f t="shared" ref="E348:P348" si="28">SUM(E16:E17,E29,E68:E75,E122:E133,E186:E196,E230:E234,E281:E294,E335:E336)</f>
        <v>2866</v>
      </c>
      <c r="F348" s="55">
        <f t="shared" si="28"/>
        <v>2866</v>
      </c>
      <c r="G348" s="55">
        <f t="shared" si="28"/>
        <v>2866</v>
      </c>
      <c r="H348" s="55">
        <f t="shared" si="28"/>
        <v>2866</v>
      </c>
      <c r="I348" s="55">
        <f t="shared" si="28"/>
        <v>2866</v>
      </c>
      <c r="J348" s="55">
        <f t="shared" si="28"/>
        <v>2866</v>
      </c>
      <c r="K348" s="55">
        <f t="shared" si="28"/>
        <v>2866</v>
      </c>
      <c r="L348" s="55">
        <f t="shared" si="28"/>
        <v>2866</v>
      </c>
      <c r="M348" s="55">
        <f t="shared" si="28"/>
        <v>2866</v>
      </c>
      <c r="N348" s="55">
        <f t="shared" si="28"/>
        <v>1435</v>
      </c>
      <c r="O348" s="55">
        <f t="shared" si="28"/>
        <v>1435</v>
      </c>
      <c r="P348" s="55">
        <f t="shared" si="28"/>
        <v>1435</v>
      </c>
    </row>
    <row r="349" spans="1:16" ht="20.100000000000001" customHeight="1" x14ac:dyDescent="0.25">
      <c r="A349" s="98"/>
      <c r="B349" s="71" t="s">
        <v>487</v>
      </c>
      <c r="C349" s="72">
        <v>2018</v>
      </c>
      <c r="D349" s="54"/>
      <c r="E349" s="55">
        <f>SUM(E22:E24,E33,E38,E86:E92,E137:E149,E201:E211,E238:E243,E303:E321,E338)</f>
        <v>3497</v>
      </c>
      <c r="F349" s="55">
        <f t="shared" ref="F349:P349" si="29">SUM(F22:F24,F33,F38,F86:F92,F137:F149,F201:F211,F238:F243,F303:F321,F338)</f>
        <v>3497</v>
      </c>
      <c r="G349" s="55">
        <f t="shared" si="29"/>
        <v>3497</v>
      </c>
      <c r="H349" s="55">
        <f t="shared" si="29"/>
        <v>3497</v>
      </c>
      <c r="I349" s="55">
        <f t="shared" si="29"/>
        <v>3497</v>
      </c>
      <c r="J349" s="55">
        <f t="shared" si="29"/>
        <v>3497</v>
      </c>
      <c r="K349" s="55">
        <f t="shared" si="29"/>
        <v>3497</v>
      </c>
      <c r="L349" s="55">
        <f t="shared" si="29"/>
        <v>3497</v>
      </c>
      <c r="M349" s="55">
        <f t="shared" si="29"/>
        <v>3497</v>
      </c>
      <c r="N349" s="55">
        <f t="shared" si="29"/>
        <v>3497</v>
      </c>
      <c r="O349" s="55">
        <f t="shared" si="29"/>
        <v>3497</v>
      </c>
      <c r="P349" s="55">
        <f t="shared" si="29"/>
        <v>3497</v>
      </c>
    </row>
    <row r="350" spans="1:16" ht="20.100000000000001" customHeight="1" x14ac:dyDescent="0.25">
      <c r="A350" s="73"/>
      <c r="B350" s="73" t="s">
        <v>533</v>
      </c>
      <c r="C350" s="74">
        <v>2019</v>
      </c>
      <c r="D350" s="57"/>
      <c r="E350" s="58">
        <f>SUM(E26,E35,E40,E94,E151,E213,E245,E323,E340)</f>
        <v>0</v>
      </c>
      <c r="F350" s="58">
        <f t="shared" ref="F350:P350" si="30">SUM(F26,F35,F40,F94,F151,F213,F245,F323,F340)</f>
        <v>0</v>
      </c>
      <c r="G350" s="58">
        <f t="shared" si="30"/>
        <v>0</v>
      </c>
      <c r="H350" s="58">
        <f t="shared" si="30"/>
        <v>0</v>
      </c>
      <c r="I350" s="58">
        <f t="shared" si="30"/>
        <v>0</v>
      </c>
      <c r="J350" s="58">
        <f t="shared" si="30"/>
        <v>0</v>
      </c>
      <c r="K350" s="58">
        <f t="shared" si="30"/>
        <v>0</v>
      </c>
      <c r="L350" s="58">
        <f t="shared" si="30"/>
        <v>4000</v>
      </c>
      <c r="M350" s="58">
        <f t="shared" si="30"/>
        <v>4000</v>
      </c>
      <c r="N350" s="58">
        <f t="shared" si="30"/>
        <v>4000</v>
      </c>
      <c r="O350" s="58">
        <f t="shared" si="30"/>
        <v>4000</v>
      </c>
      <c r="P350" s="58">
        <f t="shared" si="30"/>
        <v>4000</v>
      </c>
    </row>
    <row r="351" spans="1:16" s="77" customFormat="1" ht="20.100000000000001" customHeight="1" x14ac:dyDescent="0.25">
      <c r="A351" s="60"/>
      <c r="B351" s="75" t="s">
        <v>488</v>
      </c>
      <c r="C351" s="76"/>
      <c r="D351" s="52"/>
      <c r="E351" s="60">
        <f>SUM(E352:E358)</f>
        <v>4029</v>
      </c>
      <c r="F351" s="60">
        <f t="shared" ref="F351:P351" si="31">SUM(F352:F358)</f>
        <v>4029</v>
      </c>
      <c r="G351" s="60">
        <f t="shared" si="31"/>
        <v>4029</v>
      </c>
      <c r="H351" s="60">
        <f t="shared" si="31"/>
        <v>4029</v>
      </c>
      <c r="I351" s="60">
        <f t="shared" si="31"/>
        <v>4029</v>
      </c>
      <c r="J351" s="60">
        <f t="shared" si="31"/>
        <v>4029</v>
      </c>
      <c r="K351" s="60">
        <f t="shared" si="31"/>
        <v>4029</v>
      </c>
      <c r="L351" s="60">
        <f t="shared" si="31"/>
        <v>5669</v>
      </c>
      <c r="M351" s="60">
        <f t="shared" si="31"/>
        <v>5669</v>
      </c>
      <c r="N351" s="60">
        <f t="shared" si="31"/>
        <v>5227</v>
      </c>
      <c r="O351" s="60">
        <f t="shared" si="31"/>
        <v>5227</v>
      </c>
      <c r="P351" s="60">
        <f t="shared" si="31"/>
        <v>5227</v>
      </c>
    </row>
    <row r="352" spans="1:16" ht="20.100000000000001" customHeight="1" x14ac:dyDescent="0.25">
      <c r="A352" s="69"/>
      <c r="B352" s="69" t="s">
        <v>489</v>
      </c>
      <c r="C352" s="70">
        <v>2013</v>
      </c>
      <c r="D352" s="52"/>
      <c r="E352" s="53">
        <f t="shared" ref="E352:P352" si="32">SUM(E42,E96,E153:E154,E215,E247,E325)</f>
        <v>53</v>
      </c>
      <c r="F352" s="53">
        <f t="shared" si="32"/>
        <v>53</v>
      </c>
      <c r="G352" s="53">
        <f t="shared" si="32"/>
        <v>53</v>
      </c>
      <c r="H352" s="53">
        <f t="shared" si="32"/>
        <v>53</v>
      </c>
      <c r="I352" s="53">
        <f t="shared" si="32"/>
        <v>53</v>
      </c>
      <c r="J352" s="53">
        <f t="shared" si="32"/>
        <v>53</v>
      </c>
      <c r="K352" s="53">
        <f t="shared" si="32"/>
        <v>53</v>
      </c>
      <c r="L352" s="53">
        <f t="shared" si="32"/>
        <v>53</v>
      </c>
      <c r="M352" s="53">
        <f t="shared" si="32"/>
        <v>53</v>
      </c>
      <c r="N352" s="53">
        <f t="shared" si="32"/>
        <v>0</v>
      </c>
      <c r="O352" s="53">
        <f t="shared" si="32"/>
        <v>0</v>
      </c>
      <c r="P352" s="53">
        <f t="shared" si="32"/>
        <v>0</v>
      </c>
    </row>
    <row r="353" spans="1:16" ht="20.100000000000001" customHeight="1" x14ac:dyDescent="0.25">
      <c r="A353" s="71"/>
      <c r="B353" s="71" t="s">
        <v>490</v>
      </c>
      <c r="C353" s="72">
        <v>2014</v>
      </c>
      <c r="D353" s="54"/>
      <c r="E353" s="55">
        <f t="shared" ref="E353:P353" si="33">SUM(E45,E98,E157,E217,E249,E327)</f>
        <v>65</v>
      </c>
      <c r="F353" s="55">
        <f t="shared" si="33"/>
        <v>65</v>
      </c>
      <c r="G353" s="55">
        <f t="shared" si="33"/>
        <v>65</v>
      </c>
      <c r="H353" s="55">
        <f t="shared" si="33"/>
        <v>65</v>
      </c>
      <c r="I353" s="55">
        <f t="shared" si="33"/>
        <v>65</v>
      </c>
      <c r="J353" s="55">
        <f t="shared" si="33"/>
        <v>65</v>
      </c>
      <c r="K353" s="55">
        <f t="shared" si="33"/>
        <v>65</v>
      </c>
      <c r="L353" s="55">
        <f t="shared" si="33"/>
        <v>65</v>
      </c>
      <c r="M353" s="55">
        <f t="shared" si="33"/>
        <v>65</v>
      </c>
      <c r="N353" s="55">
        <f t="shared" si="33"/>
        <v>0</v>
      </c>
      <c r="O353" s="55">
        <f t="shared" si="33"/>
        <v>0</v>
      </c>
      <c r="P353" s="55">
        <f t="shared" si="33"/>
        <v>0</v>
      </c>
    </row>
    <row r="354" spans="1:16" ht="20.100000000000001" customHeight="1" x14ac:dyDescent="0.25">
      <c r="A354" s="71"/>
      <c r="B354" s="71" t="s">
        <v>491</v>
      </c>
      <c r="C354" s="72">
        <v>2015</v>
      </c>
      <c r="D354" s="54"/>
      <c r="E354" s="55">
        <f>SUM(E9,E48:E50,E100:E101,E160:E163,E219:E221,E251:E253,E329)</f>
        <v>262</v>
      </c>
      <c r="F354" s="55">
        <f t="shared" ref="F354:P354" si="34">SUM(F9,F48:F50,F100:F101,F160:F163,F219:F221,F251:F253,F329)</f>
        <v>262</v>
      </c>
      <c r="G354" s="55">
        <f t="shared" si="34"/>
        <v>262</v>
      </c>
      <c r="H354" s="55">
        <f t="shared" si="34"/>
        <v>262</v>
      </c>
      <c r="I354" s="55">
        <f t="shared" si="34"/>
        <v>262</v>
      </c>
      <c r="J354" s="55">
        <f t="shared" si="34"/>
        <v>262</v>
      </c>
      <c r="K354" s="55">
        <f t="shared" si="34"/>
        <v>262</v>
      </c>
      <c r="L354" s="55">
        <f t="shared" si="34"/>
        <v>262</v>
      </c>
      <c r="M354" s="55">
        <f t="shared" si="34"/>
        <v>262</v>
      </c>
      <c r="N354" s="55">
        <f t="shared" si="34"/>
        <v>262</v>
      </c>
      <c r="O354" s="55">
        <f t="shared" si="34"/>
        <v>262</v>
      </c>
      <c r="P354" s="55">
        <f t="shared" si="34"/>
        <v>262</v>
      </c>
    </row>
    <row r="355" spans="1:16" ht="20.100000000000001" customHeight="1" x14ac:dyDescent="0.25">
      <c r="A355" s="71"/>
      <c r="B355" s="71" t="s">
        <v>492</v>
      </c>
      <c r="C355" s="72">
        <v>2016</v>
      </c>
      <c r="D355" s="54"/>
      <c r="E355" s="55">
        <f>SUM(E11:E12,E54:E56,E110,E171:E173,E223,E262:E264,E331)</f>
        <v>584</v>
      </c>
      <c r="F355" s="55">
        <f t="shared" ref="F355:P355" si="35">SUM(F11:F12,F54:F56,F110,F171:F173,F223,F262:F264,F331)</f>
        <v>584</v>
      </c>
      <c r="G355" s="55">
        <f t="shared" si="35"/>
        <v>584</v>
      </c>
      <c r="H355" s="55">
        <f t="shared" si="35"/>
        <v>584</v>
      </c>
      <c r="I355" s="55">
        <f t="shared" si="35"/>
        <v>584</v>
      </c>
      <c r="J355" s="55">
        <f t="shared" si="35"/>
        <v>584</v>
      </c>
      <c r="K355" s="55">
        <f t="shared" si="35"/>
        <v>584</v>
      </c>
      <c r="L355" s="55">
        <f t="shared" si="35"/>
        <v>584</v>
      </c>
      <c r="M355" s="55">
        <f t="shared" si="35"/>
        <v>584</v>
      </c>
      <c r="N355" s="55">
        <f t="shared" si="35"/>
        <v>293</v>
      </c>
      <c r="O355" s="55">
        <f t="shared" si="35"/>
        <v>293</v>
      </c>
      <c r="P355" s="55">
        <f t="shared" si="35"/>
        <v>293</v>
      </c>
    </row>
    <row r="356" spans="1:16" ht="20.100000000000001" customHeight="1" x14ac:dyDescent="0.25">
      <c r="A356" s="71"/>
      <c r="B356" s="71" t="s">
        <v>493</v>
      </c>
      <c r="C356" s="72">
        <v>2017</v>
      </c>
      <c r="D356" s="54"/>
      <c r="E356" s="55">
        <f>SUM(E14:E15,E28,E62:E67,E119:E121,E181:E185,E227:E229,E277:E280,E334)</f>
        <v>1317</v>
      </c>
      <c r="F356" s="55">
        <f t="shared" ref="F356:P356" si="36">SUM(F14:F15,F28,F62:F67,F119:F121,F181:F185,F227:F229,F277:F280,F334)</f>
        <v>1317</v>
      </c>
      <c r="G356" s="55">
        <f t="shared" si="36"/>
        <v>1317</v>
      </c>
      <c r="H356" s="55">
        <f t="shared" si="36"/>
        <v>1317</v>
      </c>
      <c r="I356" s="55">
        <f t="shared" si="36"/>
        <v>1317</v>
      </c>
      <c r="J356" s="55">
        <f t="shared" si="36"/>
        <v>1317</v>
      </c>
      <c r="K356" s="55">
        <f t="shared" si="36"/>
        <v>1317</v>
      </c>
      <c r="L356" s="55">
        <f t="shared" si="36"/>
        <v>1317</v>
      </c>
      <c r="M356" s="55">
        <f t="shared" si="36"/>
        <v>1317</v>
      </c>
      <c r="N356" s="55">
        <f t="shared" si="36"/>
        <v>1284</v>
      </c>
      <c r="O356" s="55">
        <f t="shared" si="36"/>
        <v>1284</v>
      </c>
      <c r="P356" s="55">
        <f t="shared" si="36"/>
        <v>1284</v>
      </c>
    </row>
    <row r="357" spans="1:16" ht="20.100000000000001" customHeight="1" x14ac:dyDescent="0.25">
      <c r="A357" s="98"/>
      <c r="B357" s="71" t="s">
        <v>494</v>
      </c>
      <c r="C357" s="72">
        <v>2018</v>
      </c>
      <c r="D357" s="54"/>
      <c r="E357" s="55">
        <f>SUM(E18:E21,E30:E32,E37,E77:E85,E135:E136,E198:E200,E235:E237,E296:E302,E337)</f>
        <v>1748</v>
      </c>
      <c r="F357" s="55">
        <f t="shared" ref="F357:P357" si="37">SUM(F18:F21,F30:F32,F37,F77:F85,F135:F136,F198:F200,F235:F237,F296:F302,F337)</f>
        <v>1748</v>
      </c>
      <c r="G357" s="55">
        <f t="shared" si="37"/>
        <v>1748</v>
      </c>
      <c r="H357" s="55">
        <f t="shared" si="37"/>
        <v>1748</v>
      </c>
      <c r="I357" s="55">
        <f t="shared" si="37"/>
        <v>1748</v>
      </c>
      <c r="J357" s="55">
        <f t="shared" si="37"/>
        <v>1748</v>
      </c>
      <c r="K357" s="55">
        <f t="shared" si="37"/>
        <v>1748</v>
      </c>
      <c r="L357" s="55">
        <f t="shared" si="37"/>
        <v>1748</v>
      </c>
      <c r="M357" s="55">
        <f t="shared" si="37"/>
        <v>1748</v>
      </c>
      <c r="N357" s="55">
        <f t="shared" si="37"/>
        <v>1748</v>
      </c>
      <c r="O357" s="55">
        <f t="shared" si="37"/>
        <v>1748</v>
      </c>
      <c r="P357" s="55">
        <f t="shared" si="37"/>
        <v>1748</v>
      </c>
    </row>
    <row r="358" spans="1:16" ht="20.100000000000001" customHeight="1" x14ac:dyDescent="0.25">
      <c r="A358" s="73"/>
      <c r="B358" s="73" t="s">
        <v>534</v>
      </c>
      <c r="C358" s="74">
        <v>2019</v>
      </c>
      <c r="D358" s="57"/>
      <c r="E358" s="58">
        <f>SUM(E25,E34,E93,E150,E212,E244,E322,E339)</f>
        <v>0</v>
      </c>
      <c r="F358" s="58">
        <f t="shared" ref="F358:P358" si="38">SUM(F25,F34,F93,F150,F212,F244,F322,F339)</f>
        <v>0</v>
      </c>
      <c r="G358" s="58">
        <f t="shared" si="38"/>
        <v>0</v>
      </c>
      <c r="H358" s="58">
        <f t="shared" si="38"/>
        <v>0</v>
      </c>
      <c r="I358" s="58">
        <f t="shared" si="38"/>
        <v>0</v>
      </c>
      <c r="J358" s="58">
        <f t="shared" si="38"/>
        <v>0</v>
      </c>
      <c r="K358" s="58">
        <f t="shared" si="38"/>
        <v>0</v>
      </c>
      <c r="L358" s="58">
        <f t="shared" si="38"/>
        <v>1640</v>
      </c>
      <c r="M358" s="58">
        <f t="shared" si="38"/>
        <v>1640</v>
      </c>
      <c r="N358" s="58">
        <f t="shared" si="38"/>
        <v>1640</v>
      </c>
      <c r="O358" s="58">
        <f t="shared" si="38"/>
        <v>1640</v>
      </c>
      <c r="P358" s="58">
        <f t="shared" si="38"/>
        <v>1640</v>
      </c>
    </row>
    <row r="359" spans="1:16" ht="20.100000000000001" customHeight="1" x14ac:dyDescent="0.25">
      <c r="A359" s="66"/>
      <c r="B359" s="66" t="s">
        <v>495</v>
      </c>
      <c r="C359" s="68"/>
      <c r="D359" s="52"/>
      <c r="E359" s="66">
        <f>SUM(E360:E362)</f>
        <v>96</v>
      </c>
      <c r="F359" s="66">
        <f t="shared" ref="F359:P359" si="39">SUM(F360:F362)</f>
        <v>96</v>
      </c>
      <c r="G359" s="66">
        <f t="shared" si="39"/>
        <v>96</v>
      </c>
      <c r="H359" s="66">
        <f t="shared" si="39"/>
        <v>96</v>
      </c>
      <c r="I359" s="66">
        <f t="shared" si="39"/>
        <v>96</v>
      </c>
      <c r="J359" s="66">
        <f t="shared" si="39"/>
        <v>96</v>
      </c>
      <c r="K359" s="66">
        <f t="shared" si="39"/>
        <v>96</v>
      </c>
      <c r="L359" s="66">
        <f t="shared" si="39"/>
        <v>96</v>
      </c>
      <c r="M359" s="66">
        <f t="shared" si="39"/>
        <v>96</v>
      </c>
      <c r="N359" s="66">
        <f t="shared" si="39"/>
        <v>43</v>
      </c>
      <c r="O359" s="66">
        <f t="shared" si="39"/>
        <v>43</v>
      </c>
      <c r="P359" s="66">
        <f t="shared" si="39"/>
        <v>43</v>
      </c>
    </row>
    <row r="360" spans="1:16" ht="20.100000000000001" customHeight="1" x14ac:dyDescent="0.25">
      <c r="A360" s="69"/>
      <c r="B360" s="69" t="s">
        <v>496</v>
      </c>
      <c r="C360" s="70">
        <v>2015</v>
      </c>
      <c r="D360" s="52"/>
      <c r="E360" s="53">
        <f>SUM(E109,E170,E260)</f>
        <v>5</v>
      </c>
      <c r="F360" s="53">
        <f t="shared" ref="F360:P360" si="40">SUM(F109,F170,F260)</f>
        <v>5</v>
      </c>
      <c r="G360" s="53">
        <f t="shared" si="40"/>
        <v>5</v>
      </c>
      <c r="H360" s="53">
        <f t="shared" si="40"/>
        <v>5</v>
      </c>
      <c r="I360" s="53">
        <f t="shared" si="40"/>
        <v>5</v>
      </c>
      <c r="J360" s="53">
        <f t="shared" si="40"/>
        <v>5</v>
      </c>
      <c r="K360" s="53">
        <f t="shared" si="40"/>
        <v>5</v>
      </c>
      <c r="L360" s="53">
        <f t="shared" si="40"/>
        <v>5</v>
      </c>
      <c r="M360" s="53">
        <f t="shared" si="40"/>
        <v>5</v>
      </c>
      <c r="N360" s="53">
        <f t="shared" si="40"/>
        <v>0</v>
      </c>
      <c r="O360" s="53">
        <f t="shared" si="40"/>
        <v>0</v>
      </c>
      <c r="P360" s="53">
        <f t="shared" si="40"/>
        <v>0</v>
      </c>
    </row>
    <row r="361" spans="1:16" ht="20.100000000000001" customHeight="1" x14ac:dyDescent="0.25">
      <c r="A361" s="71"/>
      <c r="B361" s="71" t="s">
        <v>497</v>
      </c>
      <c r="C361" s="72">
        <v>2016</v>
      </c>
      <c r="D361" s="54"/>
      <c r="E361" s="55">
        <f>SUM(E61,E275)</f>
        <v>8</v>
      </c>
      <c r="F361" s="55">
        <f t="shared" ref="F361:P361" si="41">SUM(F61,F275)</f>
        <v>8</v>
      </c>
      <c r="G361" s="55">
        <f t="shared" si="41"/>
        <v>8</v>
      </c>
      <c r="H361" s="55">
        <f t="shared" si="41"/>
        <v>8</v>
      </c>
      <c r="I361" s="55">
        <f t="shared" si="41"/>
        <v>8</v>
      </c>
      <c r="J361" s="55">
        <f t="shared" si="41"/>
        <v>8</v>
      </c>
      <c r="K361" s="55">
        <f t="shared" si="41"/>
        <v>8</v>
      </c>
      <c r="L361" s="55">
        <f t="shared" si="41"/>
        <v>8</v>
      </c>
      <c r="M361" s="55">
        <f t="shared" si="41"/>
        <v>8</v>
      </c>
      <c r="N361" s="55">
        <f t="shared" si="41"/>
        <v>0</v>
      </c>
      <c r="O361" s="55">
        <f t="shared" si="41"/>
        <v>0</v>
      </c>
      <c r="P361" s="55">
        <f t="shared" si="41"/>
        <v>0</v>
      </c>
    </row>
    <row r="362" spans="1:16" ht="20.100000000000001" customHeight="1" x14ac:dyDescent="0.25">
      <c r="A362" s="73"/>
      <c r="B362" s="73" t="s">
        <v>498</v>
      </c>
      <c r="C362" s="74">
        <v>2017</v>
      </c>
      <c r="D362" s="57"/>
      <c r="E362" s="58">
        <f>SUM(E76,E134,E197,E295)</f>
        <v>83</v>
      </c>
      <c r="F362" s="58">
        <f t="shared" ref="F362:P362" si="42">SUM(F76,F134,F197,F295)</f>
        <v>83</v>
      </c>
      <c r="G362" s="58">
        <f t="shared" si="42"/>
        <v>83</v>
      </c>
      <c r="H362" s="58">
        <f t="shared" si="42"/>
        <v>83</v>
      </c>
      <c r="I362" s="58">
        <f t="shared" si="42"/>
        <v>83</v>
      </c>
      <c r="J362" s="58">
        <f t="shared" si="42"/>
        <v>83</v>
      </c>
      <c r="K362" s="58">
        <f t="shared" si="42"/>
        <v>83</v>
      </c>
      <c r="L362" s="58">
        <f t="shared" si="42"/>
        <v>83</v>
      </c>
      <c r="M362" s="58">
        <f t="shared" si="42"/>
        <v>83</v>
      </c>
      <c r="N362" s="58">
        <f t="shared" si="42"/>
        <v>43</v>
      </c>
      <c r="O362" s="58">
        <f t="shared" si="42"/>
        <v>43</v>
      </c>
      <c r="P362" s="58">
        <f t="shared" si="42"/>
        <v>43</v>
      </c>
    </row>
    <row r="363" spans="1:16" ht="20.100000000000001" customHeight="1" x14ac:dyDescent="0.25">
      <c r="B363" s="46" t="s">
        <v>499</v>
      </c>
    </row>
    <row r="364" spans="1:16" ht="30" customHeight="1" x14ac:dyDescent="0.25">
      <c r="B364" s="126" t="s">
        <v>537</v>
      </c>
      <c r="C364" s="126"/>
      <c r="D364" s="126"/>
      <c r="E364" s="126"/>
      <c r="F364" s="126"/>
      <c r="G364" s="126"/>
      <c r="H364" s="126"/>
      <c r="I364" s="126"/>
      <c r="J364" s="126"/>
      <c r="K364" s="126"/>
      <c r="L364" s="126"/>
      <c r="M364" s="126"/>
      <c r="N364" s="126"/>
      <c r="O364" s="126"/>
      <c r="P364" s="126"/>
    </row>
    <row r="365" spans="1:16" ht="18" customHeight="1" x14ac:dyDescent="0.25">
      <c r="B365" s="46" t="s">
        <v>536</v>
      </c>
    </row>
    <row r="366" spans="1:16" ht="30" customHeight="1" x14ac:dyDescent="0.25">
      <c r="B366" s="126" t="s">
        <v>538</v>
      </c>
      <c r="C366" s="126"/>
      <c r="D366" s="126"/>
      <c r="E366" s="126"/>
      <c r="F366" s="126"/>
      <c r="G366" s="126"/>
      <c r="H366" s="126"/>
      <c r="I366" s="126"/>
      <c r="J366" s="126"/>
      <c r="K366" s="126"/>
      <c r="L366" s="126"/>
      <c r="M366" s="126"/>
      <c r="N366" s="126"/>
      <c r="O366" s="126"/>
      <c r="P366" s="126"/>
    </row>
    <row r="367" spans="1:16" ht="18" customHeight="1" x14ac:dyDescent="0.25">
      <c r="B367" s="46" t="s">
        <v>539</v>
      </c>
    </row>
    <row r="368" spans="1:16" ht="18" customHeight="1" x14ac:dyDescent="0.25">
      <c r="J368" s="116" t="s">
        <v>530</v>
      </c>
      <c r="K368" s="116"/>
      <c r="L368" s="116"/>
      <c r="M368" s="116"/>
      <c r="N368" s="116"/>
      <c r="O368" s="116"/>
    </row>
    <row r="369" spans="2:16" ht="18" customHeight="1" x14ac:dyDescent="0.25">
      <c r="B369" s="117" t="s">
        <v>500</v>
      </c>
      <c r="C369" s="117"/>
      <c r="D369" s="78"/>
      <c r="F369" s="117" t="s">
        <v>501</v>
      </c>
      <c r="G369" s="117"/>
      <c r="H369" s="117"/>
      <c r="I369" s="117"/>
      <c r="J369" s="118" t="s">
        <v>502</v>
      </c>
      <c r="K369" s="118"/>
      <c r="L369" s="118"/>
      <c r="M369" s="118"/>
      <c r="N369" s="118"/>
      <c r="O369" s="118"/>
    </row>
    <row r="370" spans="2:16" ht="15.95" customHeight="1" x14ac:dyDescent="0.25">
      <c r="J370" s="116"/>
      <c r="K370" s="116"/>
      <c r="L370" s="116"/>
      <c r="M370" s="116"/>
      <c r="N370" s="116"/>
      <c r="O370" s="116"/>
    </row>
    <row r="371" spans="2:16" ht="15.95" customHeight="1" x14ac:dyDescent="0.25"/>
    <row r="372" spans="2:16" ht="15.95" customHeight="1" x14ac:dyDescent="0.25"/>
    <row r="373" spans="2:16" ht="15.95" customHeight="1" x14ac:dyDescent="0.25"/>
    <row r="374" spans="2:16" ht="15.95" customHeight="1" x14ac:dyDescent="0.25"/>
    <row r="375" spans="2:16" s="79" customFormat="1" ht="18" customHeight="1" x14ac:dyDescent="0.2">
      <c r="B375" s="119" t="s">
        <v>454</v>
      </c>
      <c r="C375" s="119"/>
      <c r="D375" s="80"/>
      <c r="F375" s="119" t="s">
        <v>503</v>
      </c>
      <c r="G375" s="119"/>
      <c r="H375" s="119"/>
      <c r="I375" s="119"/>
      <c r="J375" s="119" t="s">
        <v>504</v>
      </c>
      <c r="K375" s="119"/>
      <c r="L375" s="119"/>
      <c r="M375" s="119"/>
      <c r="N375" s="119"/>
      <c r="O375" s="119"/>
      <c r="P375" s="78"/>
    </row>
  </sheetData>
  <mergeCells count="59">
    <mergeCell ref="A1:F1"/>
    <mergeCell ref="I1:P1"/>
    <mergeCell ref="A2:F2"/>
    <mergeCell ref="I2:P2"/>
    <mergeCell ref="C7:C8"/>
    <mergeCell ref="D7:D8"/>
    <mergeCell ref="A3:F3"/>
    <mergeCell ref="B303:B324"/>
    <mergeCell ref="A303:A324"/>
    <mergeCell ref="E7:P7"/>
    <mergeCell ref="A9:A27"/>
    <mergeCell ref="B9:B27"/>
    <mergeCell ref="A37:A41"/>
    <mergeCell ref="I3:P3"/>
    <mergeCell ref="A4:F4"/>
    <mergeCell ref="A5:P5"/>
    <mergeCell ref="B37:B41"/>
    <mergeCell ref="A28:A36"/>
    <mergeCell ref="B28:B36"/>
    <mergeCell ref="A7:A8"/>
    <mergeCell ref="B247:B270"/>
    <mergeCell ref="A247:A270"/>
    <mergeCell ref="B173:B206"/>
    <mergeCell ref="A173:A206"/>
    <mergeCell ref="B207:B214"/>
    <mergeCell ref="A207:A214"/>
    <mergeCell ref="B7:B8"/>
    <mergeCell ref="B271:B302"/>
    <mergeCell ref="A271:A302"/>
    <mergeCell ref="B215:B238"/>
    <mergeCell ref="A215:A238"/>
    <mergeCell ref="B239:B246"/>
    <mergeCell ref="A239:A246"/>
    <mergeCell ref="A153:A172"/>
    <mergeCell ref="B96:B104"/>
    <mergeCell ref="A96:A104"/>
    <mergeCell ref="B105:B138"/>
    <mergeCell ref="A105:A138"/>
    <mergeCell ref="B375:C375"/>
    <mergeCell ref="F375:I375"/>
    <mergeCell ref="J375:O375"/>
    <mergeCell ref="B42:B70"/>
    <mergeCell ref="A42:A70"/>
    <mergeCell ref="B71:B95"/>
    <mergeCell ref="A71:A95"/>
    <mergeCell ref="B364:P364"/>
    <mergeCell ref="B366:P366"/>
    <mergeCell ref="B325:B335"/>
    <mergeCell ref="A325:A335"/>
    <mergeCell ref="B336:B341"/>
    <mergeCell ref="A336:A341"/>
    <mergeCell ref="B139:B152"/>
    <mergeCell ref="A139:A152"/>
    <mergeCell ref="B153:B172"/>
    <mergeCell ref="J368:O368"/>
    <mergeCell ref="B369:C369"/>
    <mergeCell ref="F369:I369"/>
    <mergeCell ref="J369:O369"/>
    <mergeCell ref="J370:O370"/>
  </mergeCells>
  <phoneticPr fontId="0" type="noConversion"/>
  <pageMargins left="0.39370078740157483" right="0.19685039370078741" top="0.39370078740157483" bottom="0.39370078740157483" header="0" footer="0.19685039370078741"/>
  <pageSetup paperSize="9" orientation="landscape" verticalDpi="0" r:id="rId1"/>
  <headerFooter alignWithMargins="0">
    <oddFooter>&amp;R&amp;P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"/>
  <sheetViews>
    <sheetView showGridLines="0" view="pageBreakPreview" zoomScaleNormal="100" zoomScaleSheetLayoutView="100" workbookViewId="0">
      <selection activeCell="F17" sqref="F17"/>
    </sheetView>
  </sheetViews>
  <sheetFormatPr defaultRowHeight="12.75" x14ac:dyDescent="0.2"/>
  <cols>
    <col min="1" max="1" width="4.28515625" style="1" customWidth="1"/>
    <col min="2" max="2" width="10.85546875" style="1" customWidth="1"/>
    <col min="3" max="3" width="17.42578125" style="1" customWidth="1"/>
    <col min="4" max="4" width="7.140625" style="1" customWidth="1"/>
    <col min="5" max="14" width="4.7109375" style="1" customWidth="1"/>
    <col min="15" max="15" width="7.42578125" style="1" customWidth="1"/>
    <col min="16" max="16" width="11.42578125" style="1" customWidth="1"/>
    <col min="17" max="17" width="8.140625" style="1" customWidth="1"/>
    <col min="18" max="18" width="12.28515625" style="1" customWidth="1"/>
    <col min="19" max="16384" width="9.140625" style="1"/>
  </cols>
  <sheetData>
    <row r="1" spans="1:19" ht="15.6" customHeight="1" x14ac:dyDescent="0.2"/>
    <row r="2" spans="1:19" ht="15.6" customHeight="1" x14ac:dyDescent="0.2"/>
    <row r="3" spans="1:19" ht="15.6" customHeight="1" x14ac:dyDescent="0.2"/>
    <row r="4" spans="1:19" ht="34.5" customHeight="1" x14ac:dyDescent="0.2">
      <c r="A4" s="147" t="s">
        <v>16</v>
      </c>
      <c r="B4" s="147"/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7"/>
      <c r="R4" s="147"/>
      <c r="S4" s="147"/>
    </row>
    <row r="5" spans="1:19" ht="18" customHeight="1" x14ac:dyDescent="0.2">
      <c r="B5" s="3" t="s">
        <v>14</v>
      </c>
      <c r="C5" s="3" t="s">
        <v>17</v>
      </c>
    </row>
    <row r="6" spans="1:19" ht="18" customHeight="1" x14ac:dyDescent="0.2">
      <c r="B6" s="3" t="s">
        <v>15</v>
      </c>
      <c r="C6" s="3" t="s">
        <v>18</v>
      </c>
    </row>
    <row r="7" spans="1:19" ht="7.5" customHeight="1" x14ac:dyDescent="0.2"/>
    <row r="8" spans="1:19" ht="110.25" customHeight="1" x14ac:dyDescent="0.2">
      <c r="A8" s="148" t="s">
        <v>0</v>
      </c>
      <c r="B8" s="149" t="s">
        <v>5</v>
      </c>
      <c r="C8" s="149" t="s">
        <v>6</v>
      </c>
      <c r="D8" s="149" t="s">
        <v>7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5" t="s">
        <v>35</v>
      </c>
      <c r="K8" s="5" t="s">
        <v>36</v>
      </c>
      <c r="L8" s="5" t="s">
        <v>37</v>
      </c>
      <c r="M8" s="5" t="s">
        <v>38</v>
      </c>
      <c r="N8" s="5" t="s">
        <v>39</v>
      </c>
      <c r="O8" s="148" t="s">
        <v>8</v>
      </c>
      <c r="P8" s="148"/>
      <c r="Q8" s="148" t="s">
        <v>12</v>
      </c>
      <c r="R8" s="148"/>
      <c r="S8" s="148" t="s">
        <v>2</v>
      </c>
    </row>
    <row r="9" spans="1:19" ht="18" customHeight="1" x14ac:dyDescent="0.2">
      <c r="A9" s="148"/>
      <c r="B9" s="149"/>
      <c r="C9" s="149"/>
      <c r="D9" s="149"/>
      <c r="E9" s="7" t="s">
        <v>20</v>
      </c>
      <c r="F9" s="7" t="s">
        <v>21</v>
      </c>
      <c r="G9" s="8" t="s">
        <v>22</v>
      </c>
      <c r="H9" s="8" t="s">
        <v>23</v>
      </c>
      <c r="I9" s="8" t="s">
        <v>24</v>
      </c>
      <c r="J9" s="8" t="s">
        <v>25</v>
      </c>
      <c r="K9" s="8" t="s">
        <v>26</v>
      </c>
      <c r="L9" s="8" t="s">
        <v>27</v>
      </c>
      <c r="M9" s="8" t="s">
        <v>28</v>
      </c>
      <c r="N9" s="8" t="s">
        <v>29</v>
      </c>
      <c r="O9" s="6" t="s">
        <v>13</v>
      </c>
      <c r="P9" s="6" t="s">
        <v>9</v>
      </c>
      <c r="Q9" s="6" t="s">
        <v>10</v>
      </c>
      <c r="R9" s="6" t="s">
        <v>9</v>
      </c>
      <c r="S9" s="148"/>
    </row>
    <row r="10" spans="1:19" ht="18" customHeight="1" x14ac:dyDescent="0.2">
      <c r="A10" s="4" t="s">
        <v>11</v>
      </c>
      <c r="B10" s="4" t="s">
        <v>41</v>
      </c>
      <c r="C10" s="4" t="s">
        <v>42</v>
      </c>
      <c r="D10" s="4" t="s">
        <v>43</v>
      </c>
      <c r="E10" s="10" t="s">
        <v>44</v>
      </c>
      <c r="F10" s="10" t="s">
        <v>45</v>
      </c>
      <c r="G10" s="10" t="s">
        <v>46</v>
      </c>
      <c r="H10" s="10" t="s">
        <v>47</v>
      </c>
      <c r="I10" s="10" t="s">
        <v>48</v>
      </c>
      <c r="J10" s="10" t="s">
        <v>49</v>
      </c>
      <c r="K10" s="10" t="s">
        <v>50</v>
      </c>
      <c r="L10" s="10" t="s">
        <v>51</v>
      </c>
      <c r="M10" s="10" t="s">
        <v>52</v>
      </c>
      <c r="N10" s="10" t="s">
        <v>53</v>
      </c>
      <c r="O10" s="9" t="s">
        <v>54</v>
      </c>
      <c r="P10" s="4" t="s">
        <v>55</v>
      </c>
      <c r="Q10" s="9" t="s">
        <v>56</v>
      </c>
      <c r="R10" s="4" t="s">
        <v>57</v>
      </c>
      <c r="S10" s="4"/>
    </row>
    <row r="11" spans="1:19" ht="7.5" customHeight="1" x14ac:dyDescent="0.2"/>
    <row r="12" spans="1:19" ht="18" customHeight="1" x14ac:dyDescent="0.2">
      <c r="B12" s="2" t="s">
        <v>19</v>
      </c>
    </row>
    <row r="13" spans="1:19" ht="18" customHeight="1" x14ac:dyDescent="0.2">
      <c r="O13" s="144" t="s">
        <v>4</v>
      </c>
      <c r="P13" s="144"/>
      <c r="Q13" s="144"/>
      <c r="R13" s="144"/>
      <c r="S13" s="144"/>
    </row>
    <row r="14" spans="1:19" ht="18" customHeight="1" x14ac:dyDescent="0.2">
      <c r="B14" s="145" t="s">
        <v>40</v>
      </c>
      <c r="C14" s="145"/>
      <c r="D14" s="145"/>
      <c r="O14" s="145" t="s">
        <v>3</v>
      </c>
      <c r="P14" s="145"/>
      <c r="Q14" s="145"/>
      <c r="R14" s="145"/>
      <c r="S14" s="145"/>
    </row>
    <row r="15" spans="1:19" ht="18" customHeight="1" x14ac:dyDescent="0.2"/>
    <row r="16" spans="1:19" ht="18" customHeight="1" x14ac:dyDescent="0.2"/>
    <row r="17" spans="2:19" ht="18" customHeight="1" x14ac:dyDescent="0.2"/>
    <row r="18" spans="2:19" ht="18" customHeight="1" x14ac:dyDescent="0.2">
      <c r="B18" s="146" t="s">
        <v>1</v>
      </c>
      <c r="C18" s="146"/>
      <c r="D18" s="146"/>
      <c r="O18" s="146" t="s">
        <v>1</v>
      </c>
      <c r="P18" s="146"/>
      <c r="Q18" s="146"/>
      <c r="R18" s="146"/>
      <c r="S18" s="146"/>
    </row>
  </sheetData>
  <mergeCells count="13">
    <mergeCell ref="A4:S4"/>
    <mergeCell ref="S8:S9"/>
    <mergeCell ref="Q8:R8"/>
    <mergeCell ref="O8:P8"/>
    <mergeCell ref="A8:A9"/>
    <mergeCell ref="B8:B9"/>
    <mergeCell ref="C8:C9"/>
    <mergeCell ref="D8:D9"/>
    <mergeCell ref="O13:S13"/>
    <mergeCell ref="O14:S14"/>
    <mergeCell ref="O18:S18"/>
    <mergeCell ref="B14:D14"/>
    <mergeCell ref="B18:D18"/>
  </mergeCells>
  <phoneticPr fontId="0" type="noConversion"/>
  <pageMargins left="0.39370078740157483" right="0.39370078740157483" top="0.74803149606299213" bottom="0.74803149606299213" header="0.31496062992125984" footer="0.31496062992125984"/>
  <pageSetup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TS.HSSV</vt:lpstr>
      <vt:lpstr>P.Khoa</vt:lpstr>
      <vt:lpstr>Ket Qua Hoc Ky</vt:lpstr>
      <vt:lpstr>'Ket Qua Hoc Ky'!Print_Area</vt:lpstr>
      <vt:lpstr>TS.HSSV!Print_Area</vt:lpstr>
      <vt:lpstr>P.Khoa!Print_Titles</vt:lpstr>
      <vt:lpstr>TS.HSSV!Print_Titles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QLHSSV</cp:lastModifiedBy>
  <cp:lastPrinted>2018-09-08T09:25:47Z</cp:lastPrinted>
  <dcterms:created xsi:type="dcterms:W3CDTF">2011-04-14T01:26:55Z</dcterms:created>
  <dcterms:modified xsi:type="dcterms:W3CDTF">2020-08-21T02:26:00Z</dcterms:modified>
</cp:coreProperties>
</file>